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3" i="1"/>
  <c r="D116"/>
  <c r="D69"/>
  <c r="D22"/>
  <c r="D152" l="1"/>
  <c r="E187" l="1"/>
  <c r="D187"/>
  <c r="E209"/>
  <c r="D209"/>
  <c r="E216" l="1"/>
  <c r="E208"/>
  <c r="E174" l="1"/>
  <c r="E172"/>
  <c r="E171" s="1"/>
  <c r="E170"/>
  <c r="E169" s="1"/>
  <c r="E130"/>
  <c r="E110"/>
  <c r="E109"/>
  <c r="E108" s="1"/>
  <c r="E41"/>
  <c r="D205"/>
  <c r="D204" s="1"/>
  <c r="D203" s="1"/>
  <c r="D202" s="1"/>
  <c r="D201" s="1"/>
  <c r="D172"/>
  <c r="D171" s="1"/>
  <c r="D174"/>
  <c r="D170"/>
  <c r="D169" s="1"/>
  <c r="D130"/>
  <c r="D111"/>
  <c r="D110" s="1"/>
  <c r="D109"/>
  <c r="D108" s="1"/>
  <c r="D41" l="1"/>
  <c r="D64"/>
  <c r="E42"/>
  <c r="D42"/>
  <c r="E121" l="1"/>
  <c r="D121"/>
  <c r="D211" l="1"/>
  <c r="D210" s="1"/>
  <c r="E211"/>
  <c r="E210" s="1"/>
  <c r="D214"/>
  <c r="D213" s="1"/>
  <c r="E214"/>
  <c r="E213" s="1"/>
  <c r="D208"/>
  <c r="E207" l="1"/>
  <c r="D207"/>
  <c r="D55"/>
  <c r="D38"/>
  <c r="E33"/>
  <c r="D33"/>
  <c r="E146" l="1"/>
  <c r="E145" s="1"/>
  <c r="E144" s="1"/>
  <c r="D146"/>
  <c r="D145" s="1"/>
  <c r="D144" s="1"/>
  <c r="E181" l="1"/>
  <c r="D181"/>
  <c r="E98"/>
  <c r="D98"/>
  <c r="D45" l="1"/>
  <c r="E45"/>
  <c r="E89"/>
  <c r="D89"/>
  <c r="D29"/>
  <c r="E29"/>
  <c r="D193" l="1"/>
  <c r="E186"/>
  <c r="D186"/>
  <c r="E64" l="1"/>
  <c r="E68"/>
  <c r="D68"/>
  <c r="D57" l="1"/>
  <c r="D115"/>
  <c r="D117"/>
  <c r="D94"/>
  <c r="D93" s="1"/>
  <c r="E51" l="1"/>
  <c r="D51"/>
  <c r="E129"/>
  <c r="D129"/>
  <c r="D23" l="1"/>
  <c r="E23"/>
  <c r="E55" l="1"/>
  <c r="E53"/>
  <c r="D53" l="1"/>
  <c r="E184" l="1"/>
  <c r="E180" s="1"/>
  <c r="D184"/>
  <c r="D180" s="1"/>
  <c r="E155" l="1"/>
  <c r="D151"/>
  <c r="D155"/>
  <c r="E177" l="1"/>
  <c r="D177"/>
  <c r="E70" l="1"/>
  <c r="D70"/>
  <c r="D75" l="1"/>
  <c r="E75"/>
  <c r="D21"/>
  <c r="E21"/>
  <c r="E92" l="1"/>
  <c r="D92"/>
  <c r="E31"/>
  <c r="D31"/>
  <c r="E49"/>
  <c r="D49"/>
  <c r="B83" l="1"/>
  <c r="E83" l="1"/>
  <c r="D83"/>
  <c r="E87" l="1"/>
  <c r="E86" s="1"/>
  <c r="D87"/>
  <c r="D86" s="1"/>
  <c r="D85" l="1"/>
  <c r="E85"/>
  <c r="D60"/>
  <c r="D134" l="1"/>
  <c r="E100" l="1"/>
  <c r="D100"/>
  <c r="E105"/>
  <c r="E104" s="1"/>
  <c r="D105"/>
  <c r="D104" s="1"/>
  <c r="E60"/>
  <c r="E59" s="1"/>
  <c r="D59"/>
  <c r="C58" i="2"/>
  <c r="C49"/>
  <c r="C54"/>
  <c r="C14"/>
  <c r="D119" i="1"/>
  <c r="B58" i="2"/>
  <c r="B54"/>
  <c r="B14"/>
  <c r="B49"/>
  <c r="E123" i="1"/>
  <c r="C26" i="2" s="1"/>
  <c r="D123" i="1"/>
  <c r="B26" i="2" s="1"/>
  <c r="C61"/>
  <c r="B61"/>
  <c r="E199" i="1"/>
  <c r="D199"/>
  <c r="E197"/>
  <c r="D197"/>
  <c r="E191"/>
  <c r="E190" s="1"/>
  <c r="D191"/>
  <c r="D190" s="1"/>
  <c r="E74"/>
  <c r="E78"/>
  <c r="E81"/>
  <c r="E80" s="1"/>
  <c r="D81"/>
  <c r="D80" s="1"/>
  <c r="D74"/>
  <c r="D78"/>
  <c r="B17" i="2"/>
  <c r="B16" s="1"/>
  <c r="E63" i="1"/>
  <c r="E47"/>
  <c r="E40"/>
  <c r="E36"/>
  <c r="E27"/>
  <c r="E25"/>
  <c r="C42" i="2"/>
  <c r="C41"/>
  <c r="E142" i="1"/>
  <c r="E140"/>
  <c r="E138"/>
  <c r="E136"/>
  <c r="E134"/>
  <c r="C31" i="2"/>
  <c r="E127" i="1"/>
  <c r="E126" s="1"/>
  <c r="E125" s="1"/>
  <c r="C20" i="2"/>
  <c r="E159" i="1"/>
  <c r="E167"/>
  <c r="E164"/>
  <c r="E161"/>
  <c r="E175"/>
  <c r="D175"/>
  <c r="C48" i="2"/>
  <c r="E151" i="1"/>
  <c r="E157"/>
  <c r="E119"/>
  <c r="C29" i="2"/>
  <c r="C12"/>
  <c r="C11" s="1"/>
  <c r="E173" i="1"/>
  <c r="D142"/>
  <c r="D140"/>
  <c r="D138"/>
  <c r="D136"/>
  <c r="B12" i="2"/>
  <c r="B11" s="1"/>
  <c r="B31"/>
  <c r="D127" i="1"/>
  <c r="D159"/>
  <c r="D167"/>
  <c r="D164"/>
  <c r="D161"/>
  <c r="B48" i="2"/>
  <c r="D157" i="1"/>
  <c r="B20" i="2"/>
  <c r="D47" i="1"/>
  <c r="D40"/>
  <c r="D36"/>
  <c r="D27"/>
  <c r="D25"/>
  <c r="B41" i="2"/>
  <c r="D173" i="1"/>
  <c r="B29" i="2"/>
  <c r="E35" i="1" l="1"/>
  <c r="E150"/>
  <c r="E149" s="1"/>
  <c r="D35"/>
  <c r="D150"/>
  <c r="D149" s="1"/>
  <c r="D114"/>
  <c r="D113" s="1"/>
  <c r="D196"/>
  <c r="D195" s="1"/>
  <c r="E196"/>
  <c r="E195" s="1"/>
  <c r="E114"/>
  <c r="E113" s="1"/>
  <c r="D126"/>
  <c r="D125" s="1"/>
  <c r="D20"/>
  <c r="E20"/>
  <c r="D103"/>
  <c r="D102" s="1"/>
  <c r="E103"/>
  <c r="E102" s="1"/>
  <c r="E179"/>
  <c r="C37" i="2"/>
  <c r="C67" s="1"/>
  <c r="D97" i="1"/>
  <c r="D96" s="1"/>
  <c r="D91" s="1"/>
  <c r="D179"/>
  <c r="B37" i="2"/>
  <c r="B67" s="1"/>
  <c r="E189" i="1"/>
  <c r="D133"/>
  <c r="D132" s="1"/>
  <c r="D131" s="1"/>
  <c r="D77"/>
  <c r="D73" s="1"/>
  <c r="E77"/>
  <c r="E73" s="1"/>
  <c r="D63"/>
  <c r="D62" s="1"/>
  <c r="D189"/>
  <c r="C39" i="2"/>
  <c r="C38" s="1"/>
  <c r="B24"/>
  <c r="B42"/>
  <c r="B40" s="1"/>
  <c r="B36"/>
  <c r="C36"/>
  <c r="C53"/>
  <c r="B53"/>
  <c r="C21"/>
  <c r="C19" s="1"/>
  <c r="C18" s="1"/>
  <c r="B21"/>
  <c r="B19" s="1"/>
  <c r="B18" s="1"/>
  <c r="E133" i="1"/>
  <c r="E132" s="1"/>
  <c r="E131" s="1"/>
  <c r="B39" i="2"/>
  <c r="B38" s="1"/>
  <c r="C7"/>
  <c r="C6" s="1"/>
  <c r="E62" i="1"/>
  <c r="B7" i="2"/>
  <c r="B6" s="1"/>
  <c r="B25"/>
  <c r="C25"/>
  <c r="B10"/>
  <c r="B47"/>
  <c r="B66" s="1"/>
  <c r="B5"/>
  <c r="C30"/>
  <c r="C28" s="1"/>
  <c r="B60"/>
  <c r="B59" s="1"/>
  <c r="B56" s="1"/>
  <c r="B30"/>
  <c r="B28" s="1"/>
  <c r="B46"/>
  <c r="B52"/>
  <c r="B4"/>
  <c r="B35"/>
  <c r="E97" i="1"/>
  <c r="E96" s="1"/>
  <c r="E91" s="1"/>
  <c r="C47" i="2"/>
  <c r="C66" s="1"/>
  <c r="C46"/>
  <c r="B45"/>
  <c r="C45"/>
  <c r="C17"/>
  <c r="C16" s="1"/>
  <c r="C10" s="1"/>
  <c r="C52"/>
  <c r="C24"/>
  <c r="C4"/>
  <c r="C40"/>
  <c r="C35"/>
  <c r="C60"/>
  <c r="C59" s="1"/>
  <c r="C56" s="1"/>
  <c r="C5"/>
  <c r="E19" i="1" l="1"/>
  <c r="D19"/>
  <c r="D18" s="1"/>
  <c r="D72"/>
  <c r="B9" i="2" s="1"/>
  <c r="D206" i="1"/>
  <c r="E206"/>
  <c r="E148"/>
  <c r="D148"/>
  <c r="C51" i="2"/>
  <c r="B51"/>
  <c r="B34"/>
  <c r="B33" s="1"/>
  <c r="B23"/>
  <c r="B22" s="1"/>
  <c r="C34"/>
  <c r="C33" s="1"/>
  <c r="E188" i="1"/>
  <c r="D188"/>
  <c r="E18"/>
  <c r="E72"/>
  <c r="C9" i="2" s="1"/>
  <c r="C8" s="1"/>
  <c r="C23"/>
  <c r="C22" s="1"/>
  <c r="E112" i="1"/>
  <c r="B65" i="2"/>
  <c r="D112" i="1"/>
  <c r="B3" i="2"/>
  <c r="B2" s="1"/>
  <c r="C65"/>
  <c r="C44"/>
  <c r="B44"/>
  <c r="C3"/>
  <c r="C2" s="1"/>
  <c r="D217" i="1" l="1"/>
  <c r="E217"/>
  <c r="C43" i="2"/>
  <c r="C63" s="1"/>
  <c r="B43"/>
  <c r="B8"/>
  <c r="B64"/>
  <c r="B68" s="1"/>
  <c r="B70" s="1"/>
  <c r="C64"/>
  <c r="C68" s="1"/>
  <c r="C70" s="1"/>
  <c r="B63" l="1"/>
</calcChain>
</file>

<file path=xl/sharedStrings.xml><?xml version="1.0" encoding="utf-8"?>
<sst xmlns="http://schemas.openxmlformats.org/spreadsheetml/2006/main" count="490" uniqueCount="291">
  <si>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</si>
  <si>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</si>
  <si>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</si>
  <si>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</si>
  <si>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</si>
  <si>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</si>
  <si>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</si>
  <si>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</si>
  <si>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</si>
  <si>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</si>
  <si>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</si>
  <si>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</si>
  <si>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</si>
  <si>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</si>
  <si>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</si>
  <si>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</si>
  <si>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</si>
  <si>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</si>
  <si>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</si>
  <si>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</si>
  <si>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</si>
  <si>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</si>
  <si>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</si>
  <si>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</si>
  <si>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</si>
  <si>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</si>
  <si>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</si>
  <si>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</si>
  <si>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</si>
  <si>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</si>
  <si>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</si>
  <si>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</si>
  <si>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</si>
  <si>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</si>
  <si>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</si>
  <si>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</si>
  <si>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</si>
  <si>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</si>
  <si>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</si>
  <si>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</si>
  <si>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</si>
  <si>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</si>
  <si>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</si>
  <si>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</si>
  <si>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</si>
  <si>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</si>
  <si>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</si>
  <si>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</si>
  <si>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</si>
  <si>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03 3 00 00000</t>
  </si>
  <si>
    <t>03 3 01 00000</t>
  </si>
  <si>
    <t>03 3 01 00900</t>
  </si>
  <si>
    <t>04 0 00 00000</t>
  </si>
  <si>
    <t>04 1 00 00000</t>
  </si>
  <si>
    <t>04 1 01 00000</t>
  </si>
  <si>
    <t>05 0 00 00000</t>
  </si>
  <si>
    <t>05 1 00 00000</t>
  </si>
  <si>
    <t>05 1 01 00000</t>
  </si>
  <si>
    <t>05 1 01 41130</t>
  </si>
  <si>
    <t>05 2 00 00000</t>
  </si>
  <si>
    <t>05 2 01 00000</t>
  </si>
  <si>
    <t>05 2 01 42080</t>
  </si>
  <si>
    <t>06 0 00 00000</t>
  </si>
  <si>
    <t>06 1 00 00000</t>
  </si>
  <si>
    <t>06 1 01 00000</t>
  </si>
  <si>
    <t>06 1 01 24200</t>
  </si>
  <si>
    <t>06 1 01 41190</t>
  </si>
  <si>
    <t>07 0 00 00000</t>
  </si>
  <si>
    <t>07 1 00 00000</t>
  </si>
  <si>
    <t>07 1 01 00000</t>
  </si>
  <si>
    <t>07 1 01 00900</t>
  </si>
  <si>
    <t>07 1 01 42070</t>
  </si>
  <si>
    <t>07 1 01 42120</t>
  </si>
  <si>
    <t>07 1 01 42130</t>
  </si>
  <si>
    <t>07 1 01 42140</t>
  </si>
  <si>
    <t>07 1 01 51180</t>
  </si>
  <si>
    <t>07 1 01 80900</t>
  </si>
  <si>
    <t>Расходы на выплаты по оплате труда  и обеспечение функций  муниципальных органов</t>
  </si>
  <si>
    <t xml:space="preserve">Расходы на выплаты по оплате труда и обеспечение функций муниципальных органов </t>
  </si>
  <si>
    <t>Наименование</t>
  </si>
  <si>
    <t>ЦСР</t>
  </si>
  <si>
    <t>ВР</t>
  </si>
  <si>
    <t>к решению Собрания депутатов</t>
  </si>
  <si>
    <t>Невельского района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</si>
  <si>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</si>
  <si>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</si>
  <si>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</si>
  <si>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</si>
  <si>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</si>
  <si>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</si>
  <si>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</si>
  <si>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</si>
  <si>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</si>
  <si>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</si>
  <si>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</si>
  <si>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</si>
  <si>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</si>
  <si>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</si>
  <si>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</si>
  <si>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</si>
  <si>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</si>
  <si>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indexed="8"/>
        <rFont val="Times New Roman"/>
        <family val="1"/>
        <charset val="204"/>
      </rPr>
      <t xml:space="preserve"> «</t>
    </r>
    <r>
      <rPr>
        <i/>
        <sz val="11"/>
        <color indexed="8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</si>
  <si>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</si>
  <si>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</si>
  <si>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</si>
  <si>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</si>
  <si>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</si>
  <si>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</si>
  <si>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</si>
  <si>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</si>
  <si>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</si>
  <si>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</si>
  <si>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</si>
  <si>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Высшее должностное лицо Невельского района</t>
  </si>
  <si>
    <t>02 1 03 00000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</si>
  <si>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</si>
  <si>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</si>
  <si>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</si>
  <si>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</si>
  <si>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</si>
  <si>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>07 1 01 01900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</si>
  <si>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</si>
  <si>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</si>
  <si>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</si>
  <si>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</si>
  <si>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</si>
  <si>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</si>
  <si>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</si>
  <si>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</si>
  <si>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</si>
  <si>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</si>
  <si>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</si>
  <si>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</si>
  <si>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</si>
  <si>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</si>
  <si>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,общедоступного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</si>
  <si>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Расходы на выплаты по оплате труда работников, занимающих должности, не отнесенные к должностям муниципальной службы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</si>
  <si>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</si>
  <si>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</si>
  <si>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</si>
  <si>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Иные непрограммные направления деятельности органов местного самоуправления Невельского района</t>
  </si>
  <si>
    <t>90 0 00 00000</t>
  </si>
  <si>
    <t>06 1 01 W1190</t>
  </si>
  <si>
    <t xml:space="preserve">Муниципальная программа "Развитие культуры в муниципальном образовании "Невельский район" </t>
  </si>
  <si>
    <t xml:space="preserve">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</si>
  <si>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Муниципальная программа "Обеспечение безопасности граждан на территории муниципального образования "Невельский район" 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</si>
  <si>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</si>
  <si>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</si>
  <si>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 xml:space="preserve"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</t>
  </si>
  <si>
    <t>Условно-утвержденные</t>
  </si>
  <si>
    <t xml:space="preserve"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</t>
  </si>
  <si>
    <t xml:space="preserve"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</t>
  </si>
  <si>
    <t>Основное мероприятие  «Функционирование КУМИ»</t>
  </si>
  <si>
    <t>08 0 00 00000</t>
  </si>
  <si>
    <t>непрогр</t>
  </si>
  <si>
    <t>Непрограммные</t>
  </si>
  <si>
    <t>7.Муниципальная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</t>
  </si>
  <si>
    <t>6.Муниципальная программа «Развитие транспортного обслуживания населения на территории муниципального образования «Невельский район»</t>
  </si>
  <si>
    <t>федер.</t>
  </si>
  <si>
    <t>федеральные</t>
  </si>
  <si>
    <t xml:space="preserve">5.Муниципальная программа «Комплексное развитие систем коммунальной инфраструктуры и благоустройства муниципального образования «Невельский район» </t>
  </si>
  <si>
    <t>4.Муниципальная программа "Обеспечение безопасности граждан на территории муниципального образования "Невельский район"</t>
  </si>
  <si>
    <t>8.Новая программа по физкультуре и молод.политике</t>
  </si>
  <si>
    <t>2.Муниципальная программа "Развитие культуры в муниципальном образовании "Невельский район"</t>
  </si>
  <si>
    <t xml:space="preserve">3.Муниципальная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</si>
  <si>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1.Муниципальная программа "Развитие образования, молодёжной политики и физической культуры и спорта в муниципальном образовании "Невельский район" </t>
  </si>
  <si>
    <t>Содержание единой дежурно- диспетчерской службы</t>
  </si>
  <si>
    <t>04 1 01 00910</t>
  </si>
  <si>
    <t>03 3 01 00920</t>
  </si>
  <si>
    <t>Муниципальная программа "Развитие молодежной политики, физической культуры и спорта в муниципальном образовании "Невельский район"</t>
  </si>
  <si>
    <t>Дотация   на выравнивание бюджетной обеспеченности поселений (за счёт средств областного бюджета)</t>
  </si>
  <si>
    <t>08 1 00 00000</t>
  </si>
  <si>
    <t>08 1 01 00000</t>
  </si>
  <si>
    <t>08 1 01 00790</t>
  </si>
  <si>
    <t>08 2 00 00000</t>
  </si>
  <si>
    <t>08 2 01 00000</t>
  </si>
  <si>
    <t>08 2 01 00790</t>
  </si>
  <si>
    <t>08 2 01 20100</t>
  </si>
  <si>
    <t>07 2 00 00000</t>
  </si>
  <si>
    <t>07 2 01 00000</t>
  </si>
  <si>
    <t>07 2 01 00900</t>
  </si>
  <si>
    <t>07 2 01 70000</t>
  </si>
  <si>
    <t>Подпрограмма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</si>
  <si>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</si>
  <si>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>01 2 00 00000</t>
  </si>
  <si>
    <t>01 2 01 00000</t>
  </si>
  <si>
    <t>01 2 01 00800</t>
  </si>
  <si>
    <t>01 2 01 00900</t>
  </si>
  <si>
    <t>Подпрограмма «Развитие культуры»</t>
  </si>
  <si>
    <t xml:space="preserve">Подпрограмма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</t>
  </si>
  <si>
    <t>Подпрограмма «Профилактика преступлений и правонарушений, противодействие злоупотреблению наркотиков и их незаконному обороту»</t>
  </si>
  <si>
    <t>Подпрограмма «Комплексное развитие систем коммунальной инфраструктуры и благоустройства муниципального образования»</t>
  </si>
  <si>
    <t>Подпрограмма «Жилище»</t>
  </si>
  <si>
    <t>Подпрограмма «Сохранение и развитие автомобильных дорог общего пользования местного значения в муниципальном образовании»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</si>
  <si>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</si>
  <si>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«Обеспечение функционирования администрации муниципального образования»</t>
  </si>
  <si>
    <t>Подпрограмма «Совершенствование и развитие бюджетного процесса, управление муниципальным долгом»</t>
  </si>
  <si>
    <t>Подпрограмма «Молодое поколение»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</si>
  <si>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</si>
  <si>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</si>
  <si>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«Развитие физической культуры и спорта, укрепление общественного здоровья населения»</t>
  </si>
  <si>
    <t>05 1 01 L2990</t>
  </si>
  <si>
    <t>Подпрограмма "Дополнительное образование в сфере культуры и искусства"</t>
  </si>
  <si>
    <t>02 2 00 00000</t>
  </si>
  <si>
    <t>Основное мероприятие «Дополнительное образование в сфере культуры и искусства»</t>
  </si>
  <si>
    <t>02 2 01 00790</t>
  </si>
  <si>
    <t>Реализация мероприятий военно-патриотической направленности, связанных с присвоением МО "Невельский район" звания "Край партизанской славы"</t>
  </si>
  <si>
    <t>02 1 03 22600</t>
  </si>
  <si>
    <t>Подпрограмма 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</si>
  <si>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</si>
  <si>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</si>
  <si>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</si>
  <si>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</si>
  <si>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</si>
  <si>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01 1 02 42170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</si>
  <si>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</si>
  <si>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</si>
  <si>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01 1 03 00000</t>
  </si>
  <si>
    <t>01 1 03 00790</t>
  </si>
  <si>
    <t>01 2 01 00920</t>
  </si>
  <si>
    <t>07 1 01 00920</t>
  </si>
  <si>
    <t>07 2 01 00920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</si>
  <si>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</si>
  <si>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</si>
  <si>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01 1 02 L3040</t>
  </si>
  <si>
    <t>2024 год</t>
  </si>
  <si>
    <t>05 2 01 R0820</t>
  </si>
  <si>
    <t>01 1 02 42190</t>
  </si>
  <si>
    <t>Капитальные вложения в объекты государственной (муниципальной) собственности</t>
  </si>
  <si>
    <t>03 1 01 21900</t>
  </si>
  <si>
    <t>05 1 01 23300</t>
  </si>
  <si>
    <t>05 1 01 23500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</si>
  <si>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</si>
  <si>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08 1 01 28300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</si>
  <si>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</si>
  <si>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01 1 02 W1040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</si>
  <si>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</si>
  <si>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</si>
  <si>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</si>
  <si>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</si>
  <si>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r>
      <t xml:space="preserve">Субвенции  на осуществление первичного воинского учета органами местного самоуправления поселений 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(за счёт средств федерального бюджета)</t>
    </r>
  </si>
  <si>
    <t>2025 год</t>
  </si>
  <si>
    <t>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</si>
  <si>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02 2 01 42170</t>
  </si>
  <si>
    <t>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</si>
  <si>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07 1 01 42200</t>
  </si>
  <si>
    <t>Подпрограмма 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</si>
  <si>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</si>
  <si>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</si>
  <si>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</si>
  <si>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</si>
  <si>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</si>
  <si>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 xml:space="preserve">Софинансирование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</t>
  </si>
  <si>
    <t>01 1 01 W1400</t>
  </si>
  <si>
    <t>Расходы на подготовку проектно-сметной документации для проведения капитального ремонта в муниципальных бюджетных учреждениях</t>
  </si>
  <si>
    <t>01 1 02 22000</t>
  </si>
  <si>
    <t>600</t>
  </si>
  <si>
    <t>Резервный фонд Администрации Невельского района</t>
  </si>
  <si>
    <t>90 9 00 20001</t>
  </si>
  <si>
    <t>800</t>
  </si>
  <si>
    <t>Иные межбюджетные трансферты поселениям на ликвидацию стихийных несанкционированных свалок</t>
  </si>
  <si>
    <t>05 1 01 75100</t>
  </si>
  <si>
    <t>Расходы по подготовке и прохождению отопительного сезона для непосредственного обеспечения жизнедеятельности населения муниципального образования</t>
  </si>
  <si>
    <t xml:space="preserve"> классификации расходов бюджета района на плановый период 2024 и 2025 годов</t>
  </si>
  <si>
    <t xml:space="preserve">Подпрограмма "Обеспечение реализации муниципальной программы "Развитие образования в муниципальном образовании "Невельский район" </t>
  </si>
  <si>
    <t>02 2 01 00000</t>
  </si>
  <si>
    <t>Субсидии на создание условий для осуществления присмотра и ухода за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а также за детьми военнослужащих,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 (за счет средств областного бюджета)</t>
  </si>
  <si>
    <t xml:space="preserve">от 27.12.2022 №157 </t>
  </si>
  <si>
    <t>"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</si>
  <si>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</si>
  <si>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>04 1 01 41280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</si>
  <si>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</si>
  <si>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04 1 01 W1280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</si>
  <si>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</si>
  <si>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</si>
  <si>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Муниципальная программа "Формирование современной городской среды в муниципальном образовании "Невельский район"</t>
  </si>
  <si>
    <t>10 0 00 00000</t>
  </si>
  <si>
    <t>Подпрограмма "Благоустройство дворовых и общественных территорий в муниципальном образовании"</t>
  </si>
  <si>
    <t>10 1 00 00000</t>
  </si>
  <si>
    <t>Региональный проект "Формирование комфортной городской среды"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</si>
  <si>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</si>
  <si>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</si>
  <si>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</si>
  <si>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бюджета)</t>
  </si>
  <si>
    <t>Субсидия  на проведение  ремонта (реконструкции) и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</si>
  <si>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Субсидия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 (за счет средств федерального  и областного бюджетов )</t>
  </si>
  <si>
    <t>Расходы на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документации.</t>
  </si>
  <si>
    <t>Приложение 7</t>
  </si>
  <si>
    <t>от 30.10.2023 №31</t>
  </si>
  <si>
    <t>Невельского муниципального округа</t>
  </si>
  <si>
    <t xml:space="preserve">"Приложение 11   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</si>
</sst>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2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indexed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.5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94">
    <xf numFmtId="0" fontId="0" fillId="0" borderId="0" xfId="0"/>
    <xf numFmtId="0" fontId="4" fillId="0" borderId="1" xfId="0" applyFont="1" applyBorder="1" applyAlignment="1">
      <alignment horizontal="justify" vertical="center" wrapText="1"/>
    </xf>
    <xf numFmtId="165" fontId="0" fillId="0" borderId="0" xfId="1" applyNumberFormat="1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justify" vertical="center" wrapText="1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horizontal="left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justify" vertical="center" wrapText="1"/>
    </xf>
    <xf numFmtId="0" fontId="8" fillId="0" borderId="1" xfId="0" applyFont="1" applyBorder="1"/>
    <xf numFmtId="165" fontId="8" fillId="0" borderId="1" xfId="1" applyNumberFormat="1" applyFont="1" applyBorder="1"/>
    <xf numFmtId="0" fontId="2" fillId="0" borderId="1" xfId="0" applyFont="1" applyBorder="1"/>
    <xf numFmtId="164" fontId="8" fillId="0" borderId="1" xfId="1" applyFont="1" applyBorder="1"/>
    <xf numFmtId="165" fontId="2" fillId="0" borderId="1" xfId="1" applyNumberFormat="1" applyFont="1" applyBorder="1"/>
    <xf numFmtId="0" fontId="2" fillId="3" borderId="1" xfId="0" applyFont="1" applyFill="1" applyBorder="1" applyAlignment="1">
      <alignment horizontal="justify" vertical="top" wrapText="1"/>
    </xf>
    <xf numFmtId="0" fontId="8" fillId="0" borderId="0" xfId="0" applyFont="1"/>
    <xf numFmtId="167" fontId="8" fillId="0" borderId="1" xfId="0" applyNumberFormat="1" applyFont="1" applyBorder="1"/>
    <xf numFmtId="165" fontId="8" fillId="0" borderId="1" xfId="0" applyNumberFormat="1" applyFont="1" applyBorder="1"/>
    <xf numFmtId="165" fontId="8" fillId="0" borderId="1" xfId="0" applyNumberFormat="1" applyFont="1" applyBorder="1" applyAlignment="1">
      <alignment horizontal="center"/>
    </xf>
    <xf numFmtId="165" fontId="12" fillId="0" borderId="1" xfId="0" applyNumberFormat="1" applyFont="1" applyBorder="1"/>
    <xf numFmtId="0" fontId="2" fillId="3" borderId="1" xfId="0" applyFont="1" applyFill="1" applyBorder="1"/>
    <xf numFmtId="165" fontId="11" fillId="3" borderId="1" xfId="1" applyNumberFormat="1" applyFont="1" applyFill="1" applyBorder="1"/>
    <xf numFmtId="0" fontId="2" fillId="3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/>
    </xf>
    <xf numFmtId="49" fontId="5" fillId="4" borderId="1" xfId="0" applyNumberFormat="1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65" fontId="17" fillId="0" borderId="0" xfId="0" applyNumberFormat="1" applyFont="1" applyAlignment="1">
      <alignment horizontal="center"/>
    </xf>
    <xf numFmtId="165" fontId="15" fillId="0" borderId="0" xfId="1" applyNumberFormat="1" applyFont="1" applyFill="1"/>
    <xf numFmtId="0" fontId="15" fillId="0" borderId="0" xfId="0" applyFont="1"/>
    <xf numFmtId="165" fontId="16" fillId="0" borderId="0" xfId="1" applyNumberFormat="1" applyFont="1"/>
    <xf numFmtId="165" fontId="16" fillId="0" borderId="0" xfId="0" applyNumberFormat="1" applyFont="1"/>
    <xf numFmtId="165" fontId="15" fillId="0" borderId="0" xfId="0" applyNumberFormat="1" applyFont="1"/>
    <xf numFmtId="165" fontId="3" fillId="4" borderId="1" xfId="1" applyNumberFormat="1" applyFont="1" applyFill="1" applyBorder="1" applyAlignment="1">
      <alignment horizontal="center"/>
    </xf>
    <xf numFmtId="165" fontId="5" fillId="4" borderId="1" xfId="1" applyNumberFormat="1" applyFont="1" applyFill="1" applyBorder="1"/>
    <xf numFmtId="165" fontId="7" fillId="4" borderId="1" xfId="1" applyNumberFormat="1" applyFont="1" applyFill="1" applyBorder="1" applyAlignment="1">
      <alignment horizontal="center"/>
    </xf>
    <xf numFmtId="165" fontId="5" fillId="4" borderId="1" xfId="1" applyNumberFormat="1" applyFont="1" applyFill="1" applyBorder="1" applyAlignment="1">
      <alignment horizontal="center"/>
    </xf>
    <xf numFmtId="165" fontId="3" fillId="4" borderId="1" xfId="1" applyNumberFormat="1" applyFont="1" applyFill="1" applyBorder="1"/>
    <xf numFmtId="165" fontId="7" fillId="4" borderId="1" xfId="1" applyNumberFormat="1" applyFont="1" applyFill="1" applyBorder="1"/>
    <xf numFmtId="0" fontId="7" fillId="4" borderId="1" xfId="0" applyFont="1" applyFill="1" applyBorder="1" applyAlignment="1">
      <alignment horizontal="center"/>
    </xf>
    <xf numFmtId="165" fontId="5" fillId="4" borderId="1" xfId="0" applyNumberFormat="1" applyFont="1" applyFill="1" applyBorder="1"/>
    <xf numFmtId="165" fontId="5" fillId="4" borderId="1" xfId="1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165" fontId="5" fillId="4" borderId="0" xfId="1" applyNumberFormat="1" applyFont="1" applyFill="1" applyBorder="1"/>
    <xf numFmtId="0" fontId="3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justify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justify" vertical="top" wrapText="1"/>
    </xf>
    <xf numFmtId="0" fontId="7" fillId="0" borderId="1" xfId="0" applyFont="1" applyBorder="1" applyAlignment="1">
      <alignment horizontal="left" vertical="top" wrapText="1"/>
    </xf>
    <xf numFmtId="0" fontId="7" fillId="4" borderId="1" xfId="0" applyFont="1" applyFill="1" applyBorder="1" applyAlignment="1">
      <alignment horizontal="justify" vertical="top" wrapText="1"/>
    </xf>
    <xf numFmtId="0" fontId="7" fillId="4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justify" vertical="top" wrapText="1"/>
    </xf>
    <xf numFmtId="0" fontId="8" fillId="4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165" fontId="5" fillId="0" borderId="1" xfId="1" applyNumberFormat="1" applyFont="1" applyFill="1" applyBorder="1"/>
    <xf numFmtId="0" fontId="7" fillId="4" borderId="1" xfId="0" applyFont="1" applyFill="1" applyBorder="1" applyAlignment="1">
      <alignment horizontal="justify" vertical="center" wrapText="1"/>
    </xf>
    <xf numFmtId="0" fontId="19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left" wrapText="1"/>
    </xf>
    <xf numFmtId="168" fontId="0" fillId="0" borderId="0" xfId="0" applyNumberFormat="1"/>
    <xf numFmtId="165" fontId="0" fillId="0" borderId="0" xfId="0" applyNumberFormat="1"/>
    <xf numFmtId="164" fontId="10" fillId="0" borderId="0" xfId="1" applyFont="1"/>
    <xf numFmtId="165" fontId="20" fillId="4" borderId="1" xfId="1" applyNumberFormat="1" applyFont="1" applyFill="1" applyBorder="1"/>
    <xf numFmtId="0" fontId="3" fillId="4" borderId="1" xfId="0" applyFont="1" applyFill="1" applyBorder="1" applyAlignment="1">
      <alignment horizontal="left" wrapText="1"/>
    </xf>
    <xf numFmtId="0" fontId="21" fillId="4" borderId="1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5" fillId="4" borderId="1" xfId="0" applyFont="1" applyFill="1" applyBorder="1" applyAlignment="1">
      <alignment vertical="top" wrapText="1"/>
    </xf>
    <xf numFmtId="165" fontId="21" fillId="0" borderId="0" xfId="1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65" fontId="8" fillId="0" borderId="2" xfId="1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23" fillId="0" borderId="0" xfId="0" applyFon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6"/>
  <sheetViews>
    <sheetView tabSelected="1" workbookViewId="0">
      <selection activeCell="M9" sqref="M9"/>
    </sheetView>
  </sheetViews>
  <sheetFormatPr defaultRowHeight="15"/>
  <cols>
    <col min="1" max="1" width="46.42578125" style="6" customWidth="1"/>
    <col min="2" max="2" width="14.28515625" style="3" customWidth="1"/>
    <col min="3" max="3" width="4.140625" style="3" customWidth="1"/>
    <col min="4" max="4" width="13.42578125" style="2" customWidth="1"/>
    <col min="5" max="5" width="13.140625" customWidth="1"/>
    <col min="6" max="6" width="1" customWidth="1"/>
  </cols>
  <sheetData>
    <row r="1" spans="1:15">
      <c r="C1" s="84"/>
      <c r="D1" s="86" t="s">
        <v>287</v>
      </c>
      <c r="E1" s="86"/>
    </row>
    <row r="2" spans="1:15">
      <c r="C2" s="87" t="s">
        <v>82</v>
      </c>
      <c r="D2" s="87"/>
      <c r="E2" s="87"/>
    </row>
    <row r="3" spans="1:15">
      <c r="C3" s="87" t="s">
        <v>289</v>
      </c>
      <c r="D3" s="87"/>
      <c r="E3" s="87"/>
    </row>
    <row r="4" spans="1:15">
      <c r="C4" s="87" t="s">
        <v>288</v>
      </c>
      <c r="D4" s="87"/>
      <c r="E4" s="87"/>
    </row>
    <row r="6" spans="1:15">
      <c r="B6" s="4"/>
      <c r="C6" s="88" t="s">
        <v>290</v>
      </c>
      <c r="D6" s="88"/>
      <c r="E6" s="88"/>
    </row>
    <row r="7" spans="1:15">
      <c r="B7" s="88" t="s">
        <v>82</v>
      </c>
      <c r="C7" s="88"/>
      <c r="D7" s="88"/>
      <c r="E7" s="88"/>
    </row>
    <row r="8" spans="1:15">
      <c r="B8" s="88" t="s">
        <v>83</v>
      </c>
      <c r="C8" s="88"/>
      <c r="D8" s="88"/>
      <c r="E8" s="88"/>
    </row>
    <row r="9" spans="1:15">
      <c r="B9" s="89" t="s">
        <v>267</v>
      </c>
      <c r="C9" s="90"/>
      <c r="D9" s="90"/>
      <c r="E9" s="90"/>
    </row>
    <row r="10" spans="1:15">
      <c r="B10" s="54"/>
      <c r="C10" s="54"/>
      <c r="D10" s="54"/>
      <c r="E10" s="54"/>
    </row>
    <row r="11" spans="1:15" ht="15.75">
      <c r="A11" s="92" t="s">
        <v>84</v>
      </c>
      <c r="B11" s="92"/>
      <c r="C11" s="92"/>
      <c r="D11" s="92"/>
      <c r="E11" s="92"/>
    </row>
    <row r="12" spans="1:15" ht="15.75">
      <c r="A12" s="92" t="s">
        <v>85</v>
      </c>
      <c r="B12" s="92"/>
      <c r="C12" s="92"/>
      <c r="D12" s="92"/>
      <c r="E12" s="92"/>
    </row>
    <row r="13" spans="1:15" ht="15.75">
      <c r="A13" s="92" t="s">
        <v>118</v>
      </c>
      <c r="B13" s="92"/>
      <c r="C13" s="92"/>
      <c r="D13" s="92"/>
      <c r="E13" s="92"/>
      <c r="G13" s="93"/>
      <c r="H13" s="93"/>
      <c r="I13" s="93"/>
      <c r="J13" s="93"/>
      <c r="K13" s="93"/>
      <c r="L13" s="93"/>
      <c r="M13" s="93"/>
      <c r="N13" s="93"/>
      <c r="O13" s="93"/>
    </row>
    <row r="14" spans="1:15" ht="15.75">
      <c r="A14" s="92" t="s">
        <v>263</v>
      </c>
      <c r="B14" s="92"/>
      <c r="C14" s="92"/>
      <c r="D14" s="92"/>
      <c r="E14" s="92"/>
      <c r="G14" s="93"/>
      <c r="H14" s="93"/>
      <c r="I14" s="93"/>
      <c r="J14" s="93"/>
      <c r="K14" s="93"/>
      <c r="L14" s="93"/>
      <c r="M14" s="93"/>
      <c r="N14" s="93"/>
      <c r="O14" s="93"/>
    </row>
    <row r="15" spans="1:15">
      <c r="D15" s="91" t="s">
        <v>119</v>
      </c>
      <c r="E15" s="91"/>
      <c r="G15" s="93"/>
      <c r="H15" s="93"/>
      <c r="I15" s="93"/>
      <c r="J15" s="93"/>
      <c r="K15" s="93"/>
      <c r="L15" s="93"/>
      <c r="M15" s="93"/>
      <c r="N15" s="93"/>
      <c r="O15" s="93"/>
    </row>
    <row r="16" spans="1:15">
      <c r="A16" s="7" t="s">
        <v>79</v>
      </c>
      <c r="B16" s="8" t="s">
        <v>80</v>
      </c>
      <c r="C16" s="8" t="s">
        <v>81</v>
      </c>
      <c r="D16" s="9" t="s">
        <v>225</v>
      </c>
      <c r="E16" s="8" t="s">
        <v>241</v>
      </c>
      <c r="G16" s="93"/>
      <c r="H16" s="93"/>
      <c r="I16" s="93">
        <v>2024</v>
      </c>
      <c r="J16" s="93">
        <v>2025</v>
      </c>
      <c r="K16" s="93">
        <v>2024</v>
      </c>
      <c r="L16" s="93">
        <v>2025</v>
      </c>
      <c r="M16" s="93">
        <v>2024</v>
      </c>
      <c r="N16" s="93">
        <v>2025</v>
      </c>
      <c r="O16" s="93">
        <v>2024</v>
      </c>
    </row>
    <row r="17" spans="1:15">
      <c r="A17" s="7">
        <v>1</v>
      </c>
      <c r="B17" s="8">
        <v>2</v>
      </c>
      <c r="C17" s="8">
        <v>3</v>
      </c>
      <c r="D17" s="10">
        <v>4</v>
      </c>
      <c r="E17" s="8">
        <v>5</v>
      </c>
      <c r="G17" s="93"/>
      <c r="H17" s="93"/>
      <c r="I17" s="93"/>
      <c r="J17" s="93"/>
      <c r="K17" s="93"/>
      <c r="L17" s="93"/>
      <c r="M17" s="93"/>
      <c r="N17" s="93"/>
      <c r="O17" s="93"/>
    </row>
    <row r="18" spans="1:15" ht="42.75">
      <c r="A18" s="56" t="s">
        <v>183</v>
      </c>
      <c r="B18" s="7" t="s">
        <v>28</v>
      </c>
      <c r="C18" s="7"/>
      <c r="D18" s="48">
        <f>D19+D62</f>
        <v>226964.49999999997</v>
      </c>
      <c r="E18" s="48">
        <f>E19+E62</f>
        <v>220436.09999999998</v>
      </c>
      <c r="G18" s="93"/>
      <c r="H18" s="93"/>
      <c r="I18" s="93"/>
      <c r="J18" s="93"/>
      <c r="K18" s="93"/>
      <c r="L18" s="93"/>
      <c r="M18" s="93"/>
      <c r="N18" s="93"/>
      <c r="O18" s="93"/>
    </row>
    <row r="19" spans="1:15" ht="30">
      <c r="A19" s="57" t="s">
        <v>182</v>
      </c>
      <c r="B19" s="14" t="s">
        <v>29</v>
      </c>
      <c r="C19" s="14"/>
      <c r="D19" s="49">
        <f>D20+D35+D59</f>
        <v>219774.19999999998</v>
      </c>
      <c r="E19" s="81">
        <f>E20+E35+E59</f>
        <v>217344.3</v>
      </c>
      <c r="G19" s="93"/>
      <c r="H19" s="93"/>
      <c r="I19" s="93"/>
      <c r="J19" s="93"/>
      <c r="K19" s="93"/>
      <c r="L19" s="93"/>
      <c r="M19" s="93"/>
      <c r="N19" s="93"/>
      <c r="O19" s="93"/>
    </row>
    <row r="20" spans="1:15" ht="23.25" customHeight="1">
      <c r="A20" s="58" t="s">
        <v>1</v>
      </c>
      <c r="B20" s="11" t="s">
        <v>30</v>
      </c>
      <c r="C20" s="11"/>
      <c r="D20" s="45">
        <f>D21+D23+D25+D27+D29+D31+D33</f>
        <v>69345</v>
      </c>
      <c r="E20" s="45">
        <f>E21+E23+E25+E27+E29+E31+E33</f>
        <v>69945</v>
      </c>
      <c r="G20" s="93"/>
      <c r="H20" s="93"/>
      <c r="I20" s="93"/>
      <c r="J20" s="93"/>
      <c r="K20" s="93"/>
      <c r="L20" s="93"/>
      <c r="M20" s="93"/>
      <c r="N20" s="93"/>
      <c r="O20" s="93"/>
    </row>
    <row r="21" spans="1:15" ht="45">
      <c r="A21" s="58" t="s">
        <v>117</v>
      </c>
      <c r="B21" s="11" t="s">
        <v>31</v>
      </c>
      <c r="C21" s="11"/>
      <c r="D21" s="45">
        <f>D22</f>
        <v>19761.400000000001</v>
      </c>
      <c r="E21" s="45">
        <f>E22</f>
        <v>20361.400000000001</v>
      </c>
      <c r="G21" s="93"/>
      <c r="H21" s="93"/>
      <c r="I21" s="93"/>
      <c r="J21" s="93"/>
      <c r="K21" s="93"/>
      <c r="L21" s="93"/>
      <c r="M21" s="93"/>
      <c r="N21" s="93"/>
      <c r="O21" s="93"/>
    </row>
    <row r="22" spans="1:15" ht="45">
      <c r="A22" s="59" t="s">
        <v>86</v>
      </c>
      <c r="B22" s="11" t="s">
        <v>31</v>
      </c>
      <c r="C22" s="11">
        <v>600</v>
      </c>
      <c r="D22" s="45">
        <f>H22+O22</f>
        <v>19761.400000000001</v>
      </c>
      <c r="E22" s="45">
        <v>20361.400000000001</v>
      </c>
      <c r="G22" s="93"/>
      <c r="H22" s="93">
        <v>20361.400000000001</v>
      </c>
      <c r="I22" s="93"/>
      <c r="J22" s="93"/>
      <c r="K22" s="93"/>
      <c r="L22" s="93"/>
      <c r="M22" s="93"/>
      <c r="N22" s="93"/>
      <c r="O22" s="93">
        <v>-600</v>
      </c>
    </row>
    <row r="23" spans="1:15" ht="200.25" customHeight="1">
      <c r="A23" s="75" t="s">
        <v>266</v>
      </c>
      <c r="B23" s="11" t="s">
        <v>32</v>
      </c>
      <c r="C23" s="11"/>
      <c r="D23" s="45">
        <f>D24</f>
        <v>258</v>
      </c>
      <c r="E23" s="45">
        <f>E24</f>
        <v>258</v>
      </c>
      <c r="G23" s="93"/>
      <c r="H23" s="93"/>
      <c r="I23" s="93"/>
      <c r="J23" s="93"/>
      <c r="K23" s="93"/>
      <c r="L23" s="93"/>
      <c r="M23" s="93"/>
      <c r="N23" s="93"/>
      <c r="O23" s="93"/>
    </row>
    <row r="24" spans="1:15" ht="45">
      <c r="A24" s="59" t="s">
        <v>86</v>
      </c>
      <c r="B24" s="11" t="s">
        <v>32</v>
      </c>
      <c r="C24" s="11">
        <v>600</v>
      </c>
      <c r="D24" s="45">
        <v>258</v>
      </c>
      <c r="E24" s="45">
        <v>258</v>
      </c>
      <c r="G24" s="93"/>
      <c r="H24" s="93"/>
      <c r="I24" s="93"/>
      <c r="J24" s="93"/>
      <c r="K24" s="93"/>
      <c r="L24" s="93"/>
      <c r="M24" s="93"/>
      <c r="N24" s="93"/>
      <c r="O24" s="93"/>
    </row>
    <row r="25" spans="1:15" ht="150">
      <c r="A25" s="59" t="s">
        <v>135</v>
      </c>
      <c r="B25" s="11" t="s">
        <v>33</v>
      </c>
      <c r="C25" s="11"/>
      <c r="D25" s="72">
        <f>D26</f>
        <v>44740</v>
      </c>
      <c r="E25" s="72">
        <f>E26</f>
        <v>44740</v>
      </c>
      <c r="G25" s="93"/>
      <c r="H25" s="93"/>
      <c r="I25" s="93"/>
      <c r="J25" s="93"/>
      <c r="K25" s="93"/>
      <c r="L25" s="93"/>
      <c r="M25" s="93"/>
      <c r="N25" s="93"/>
      <c r="O25" s="93"/>
    </row>
    <row r="26" spans="1:15" ht="45">
      <c r="A26" s="59" t="s">
        <v>86</v>
      </c>
      <c r="B26" s="11" t="s">
        <v>33</v>
      </c>
      <c r="C26" s="11">
        <v>600</v>
      </c>
      <c r="D26" s="45">
        <v>44740</v>
      </c>
      <c r="E26" s="45">
        <v>44740</v>
      </c>
      <c r="G26" s="93"/>
      <c r="H26" s="93"/>
      <c r="I26" s="93"/>
      <c r="J26" s="93"/>
      <c r="K26" s="93"/>
      <c r="L26" s="93"/>
      <c r="M26" s="93"/>
      <c r="N26" s="93"/>
      <c r="O26" s="93"/>
    </row>
    <row r="27" spans="1:15" ht="94.5" customHeight="1">
      <c r="A27" s="58" t="s">
        <v>139</v>
      </c>
      <c r="B27" s="11" t="s">
        <v>34</v>
      </c>
      <c r="C27" s="11"/>
      <c r="D27" s="45">
        <f>D28</f>
        <v>3824</v>
      </c>
      <c r="E27" s="45">
        <f>E28</f>
        <v>3824</v>
      </c>
      <c r="G27" s="93"/>
      <c r="H27" s="93"/>
      <c r="I27" s="93"/>
      <c r="J27" s="93"/>
      <c r="K27" s="93"/>
      <c r="L27" s="93"/>
      <c r="M27" s="93"/>
      <c r="N27" s="93"/>
      <c r="O27" s="93"/>
    </row>
    <row r="28" spans="1:15" ht="45">
      <c r="A28" s="59" t="s">
        <v>86</v>
      </c>
      <c r="B28" s="11" t="s">
        <v>34</v>
      </c>
      <c r="C28" s="11">
        <v>600</v>
      </c>
      <c r="D28" s="45">
        <v>3824</v>
      </c>
      <c r="E28" s="45">
        <v>3824</v>
      </c>
      <c r="G28" s="93"/>
      <c r="H28" s="93"/>
      <c r="I28" s="93"/>
      <c r="J28" s="93"/>
      <c r="K28" s="93"/>
      <c r="L28" s="93"/>
      <c r="M28" s="93"/>
      <c r="N28" s="93"/>
      <c r="O28" s="93"/>
    </row>
    <row r="29" spans="1:15" ht="90.75" customHeight="1">
      <c r="A29" s="60" t="s">
        <v>212</v>
      </c>
      <c r="B29" s="32" t="s">
        <v>213</v>
      </c>
      <c r="C29" s="32"/>
      <c r="D29" s="45">
        <f>D30</f>
        <v>100</v>
      </c>
      <c r="E29" s="45">
        <f>E30</f>
        <v>100</v>
      </c>
      <c r="G29" s="93"/>
      <c r="H29" s="93"/>
      <c r="I29" s="93"/>
      <c r="J29" s="93"/>
      <c r="K29" s="93"/>
      <c r="L29" s="93"/>
      <c r="M29" s="93"/>
      <c r="N29" s="93"/>
      <c r="O29" s="93"/>
    </row>
    <row r="30" spans="1:15" ht="45">
      <c r="A30" s="61" t="s">
        <v>86</v>
      </c>
      <c r="B30" s="32" t="s">
        <v>213</v>
      </c>
      <c r="C30" s="32">
        <v>600</v>
      </c>
      <c r="D30" s="45">
        <v>100</v>
      </c>
      <c r="E30" s="45">
        <v>100</v>
      </c>
      <c r="G30" s="93"/>
      <c r="H30" s="93"/>
      <c r="I30" s="93"/>
      <c r="J30" s="93"/>
      <c r="K30" s="93"/>
      <c r="L30" s="93"/>
      <c r="M30" s="93"/>
      <c r="N30" s="93"/>
      <c r="O30" s="93"/>
    </row>
    <row r="31" spans="1:15" ht="60">
      <c r="A31" s="60" t="s">
        <v>215</v>
      </c>
      <c r="B31" s="32" t="s">
        <v>216</v>
      </c>
      <c r="C31" s="32"/>
      <c r="D31" s="45">
        <f>D32</f>
        <v>659</v>
      </c>
      <c r="E31" s="45">
        <f>E32</f>
        <v>659</v>
      </c>
      <c r="G31" s="93"/>
      <c r="H31" s="93"/>
      <c r="I31" s="93"/>
      <c r="J31" s="93"/>
      <c r="K31" s="93"/>
      <c r="L31" s="93"/>
      <c r="M31" s="93"/>
      <c r="N31" s="93"/>
      <c r="O31" s="93"/>
    </row>
    <row r="32" spans="1:15" ht="45">
      <c r="A32" s="61" t="s">
        <v>86</v>
      </c>
      <c r="B32" s="32" t="s">
        <v>216</v>
      </c>
      <c r="C32" s="32">
        <v>600</v>
      </c>
      <c r="D32" s="45">
        <v>659</v>
      </c>
      <c r="E32" s="45">
        <v>659</v>
      </c>
      <c r="G32" s="93"/>
      <c r="H32" s="93"/>
      <c r="I32" s="93"/>
      <c r="J32" s="93"/>
      <c r="K32" s="93"/>
      <c r="L32" s="93"/>
      <c r="M32" s="93"/>
      <c r="N32" s="93"/>
      <c r="O32" s="93"/>
    </row>
    <row r="33" spans="1:15" ht="135">
      <c r="A33" s="75" t="s">
        <v>252</v>
      </c>
      <c r="B33" s="34" t="s">
        <v>253</v>
      </c>
      <c r="C33" s="34"/>
      <c r="D33" s="45">
        <f>D34</f>
        <v>2.6</v>
      </c>
      <c r="E33" s="45">
        <f>E34</f>
        <v>2.6</v>
      </c>
      <c r="G33" s="93"/>
      <c r="H33" s="93"/>
      <c r="I33" s="93"/>
      <c r="J33" s="93"/>
      <c r="K33" s="93"/>
      <c r="L33" s="93"/>
      <c r="M33" s="93"/>
      <c r="N33" s="93"/>
      <c r="O33" s="93"/>
    </row>
    <row r="34" spans="1:15" ht="45">
      <c r="A34" s="76" t="s">
        <v>86</v>
      </c>
      <c r="B34" s="34" t="s">
        <v>253</v>
      </c>
      <c r="C34" s="34">
        <v>600</v>
      </c>
      <c r="D34" s="45">
        <v>2.6</v>
      </c>
      <c r="E34" s="45">
        <v>2.6</v>
      </c>
      <c r="G34" s="93"/>
      <c r="H34" s="93"/>
      <c r="I34" s="93"/>
      <c r="J34" s="93"/>
      <c r="K34" s="93"/>
      <c r="L34" s="93"/>
      <c r="M34" s="93"/>
      <c r="N34" s="93"/>
      <c r="O34" s="93"/>
    </row>
    <row r="35" spans="1:15">
      <c r="A35" s="58" t="s">
        <v>2</v>
      </c>
      <c r="B35" s="11" t="s">
        <v>35</v>
      </c>
      <c r="C35" s="11"/>
      <c r="D35" s="45">
        <f>D36+D40+D42+D45+D47+D49+D53+D55+D51+D57+D38</f>
        <v>142439.29999999999</v>
      </c>
      <c r="E35" s="45">
        <f>E36+E40+E42+E45+E47+E49+E53+E55+E51+E57+E38</f>
        <v>139409.4</v>
      </c>
      <c r="G35" s="93"/>
      <c r="H35" s="93"/>
      <c r="I35" s="93"/>
      <c r="J35" s="93"/>
      <c r="K35" s="93"/>
      <c r="L35" s="93"/>
      <c r="M35" s="93"/>
      <c r="N35" s="93"/>
      <c r="O35" s="93"/>
    </row>
    <row r="36" spans="1:15" ht="45">
      <c r="A36" s="58" t="s">
        <v>117</v>
      </c>
      <c r="B36" s="11" t="s">
        <v>36</v>
      </c>
      <c r="C36" s="11"/>
      <c r="D36" s="45">
        <f>D37</f>
        <v>36106.199999999997</v>
      </c>
      <c r="E36" s="45">
        <f>E37</f>
        <v>34303.599999999999</v>
      </c>
      <c r="G36" s="93"/>
      <c r="H36" s="93"/>
      <c r="I36" s="93"/>
      <c r="J36" s="93"/>
      <c r="K36" s="93"/>
      <c r="L36" s="93"/>
      <c r="M36" s="93"/>
      <c r="N36" s="93"/>
      <c r="O36" s="93"/>
    </row>
    <row r="37" spans="1:15" ht="45">
      <c r="A37" s="59" t="s">
        <v>86</v>
      </c>
      <c r="B37" s="11" t="s">
        <v>36</v>
      </c>
      <c r="C37" s="11">
        <v>600</v>
      </c>
      <c r="D37" s="45">
        <v>36106.199999999997</v>
      </c>
      <c r="E37" s="45">
        <v>34303.599999999999</v>
      </c>
      <c r="G37" s="93"/>
      <c r="H37" s="93"/>
      <c r="I37" s="93"/>
      <c r="J37" s="93"/>
      <c r="K37" s="93"/>
      <c r="L37" s="93"/>
      <c r="M37" s="93"/>
      <c r="N37" s="93"/>
      <c r="O37" s="93"/>
    </row>
    <row r="38" spans="1:15" ht="60">
      <c r="A38" s="76" t="s">
        <v>254</v>
      </c>
      <c r="B38" s="34" t="s">
        <v>255</v>
      </c>
      <c r="C38" s="33"/>
      <c r="D38" s="45">
        <f>D39</f>
        <v>683.8</v>
      </c>
      <c r="E38" s="45">
        <v>0</v>
      </c>
      <c r="G38" s="93"/>
      <c r="H38" s="93"/>
      <c r="I38" s="93"/>
      <c r="J38" s="93"/>
      <c r="K38" s="93"/>
      <c r="L38" s="93"/>
      <c r="M38" s="93"/>
      <c r="N38" s="93"/>
      <c r="O38" s="93"/>
    </row>
    <row r="39" spans="1:15" ht="45">
      <c r="A39" s="76" t="s">
        <v>86</v>
      </c>
      <c r="B39" s="34" t="s">
        <v>255</v>
      </c>
      <c r="C39" s="33" t="s">
        <v>256</v>
      </c>
      <c r="D39" s="45">
        <v>683.8</v>
      </c>
      <c r="E39" s="45">
        <v>0</v>
      </c>
      <c r="G39" s="93"/>
      <c r="H39" s="93"/>
      <c r="I39" s="93"/>
      <c r="J39" s="93"/>
      <c r="K39" s="93"/>
      <c r="L39" s="93"/>
      <c r="M39" s="93"/>
      <c r="N39" s="93"/>
      <c r="O39" s="93"/>
    </row>
    <row r="40" spans="1:15" ht="60">
      <c r="A40" s="58" t="s">
        <v>25</v>
      </c>
      <c r="B40" s="11" t="s">
        <v>37</v>
      </c>
      <c r="C40" s="11"/>
      <c r="D40" s="45">
        <f>D41</f>
        <v>3290</v>
      </c>
      <c r="E40" s="45">
        <f>E41</f>
        <v>3290</v>
      </c>
      <c r="G40" s="93"/>
      <c r="H40" s="93"/>
      <c r="I40" s="93"/>
      <c r="J40" s="93"/>
      <c r="K40" s="93"/>
      <c r="L40" s="93"/>
      <c r="M40" s="93"/>
      <c r="N40" s="93"/>
      <c r="O40" s="93"/>
    </row>
    <row r="41" spans="1:15" ht="45">
      <c r="A41" s="59" t="s">
        <v>86</v>
      </c>
      <c r="B41" s="11" t="s">
        <v>37</v>
      </c>
      <c r="C41" s="11">
        <v>600</v>
      </c>
      <c r="D41" s="45">
        <f>G41+I41</f>
        <v>3290</v>
      </c>
      <c r="E41" s="45">
        <f>H41+J41</f>
        <v>3290</v>
      </c>
      <c r="G41" s="93">
        <v>3121</v>
      </c>
      <c r="H41" s="93">
        <v>3121</v>
      </c>
      <c r="I41" s="93">
        <v>169</v>
      </c>
      <c r="J41" s="93">
        <v>169</v>
      </c>
      <c r="K41" s="93"/>
      <c r="L41" s="93"/>
      <c r="M41" s="93"/>
      <c r="N41" s="93"/>
      <c r="O41" s="93"/>
    </row>
    <row r="42" spans="1:15" ht="150">
      <c r="A42" s="59" t="s">
        <v>135</v>
      </c>
      <c r="B42" s="11" t="s">
        <v>38</v>
      </c>
      <c r="C42" s="11"/>
      <c r="D42" s="45">
        <f>D44+D43</f>
        <v>82006</v>
      </c>
      <c r="E42" s="45">
        <f>E44+E43</f>
        <v>82006</v>
      </c>
      <c r="G42" s="93"/>
      <c r="H42" s="93"/>
      <c r="I42" s="93"/>
      <c r="J42" s="93"/>
      <c r="K42" s="93"/>
      <c r="L42" s="93"/>
      <c r="M42" s="93"/>
      <c r="N42" s="93"/>
      <c r="O42" s="93"/>
    </row>
    <row r="43" spans="1:15" ht="30">
      <c r="A43" s="61" t="s">
        <v>87</v>
      </c>
      <c r="B43" s="11" t="s">
        <v>38</v>
      </c>
      <c r="C43" s="11">
        <v>200</v>
      </c>
      <c r="D43" s="45">
        <v>2731.7</v>
      </c>
      <c r="E43" s="45">
        <v>2731.7</v>
      </c>
      <c r="G43" s="93"/>
      <c r="H43" s="93"/>
      <c r="I43" s="93"/>
      <c r="J43" s="93"/>
      <c r="K43" s="93"/>
      <c r="L43" s="93"/>
      <c r="M43" s="93"/>
      <c r="N43" s="93"/>
      <c r="O43" s="93"/>
    </row>
    <row r="44" spans="1:15" ht="45">
      <c r="A44" s="59" t="s">
        <v>86</v>
      </c>
      <c r="B44" s="11" t="s">
        <v>38</v>
      </c>
      <c r="C44" s="11">
        <v>600</v>
      </c>
      <c r="D44" s="45">
        <v>79274.3</v>
      </c>
      <c r="E44" s="45">
        <v>79274.3</v>
      </c>
      <c r="G44" s="93"/>
      <c r="H44" s="93"/>
      <c r="I44" s="93"/>
      <c r="J44" s="93"/>
      <c r="K44" s="93"/>
      <c r="L44" s="93"/>
      <c r="M44" s="93"/>
      <c r="N44" s="93"/>
      <c r="O44" s="93"/>
    </row>
    <row r="45" spans="1:15" ht="75">
      <c r="A45" s="58" t="s">
        <v>26</v>
      </c>
      <c r="B45" s="11" t="s">
        <v>39</v>
      </c>
      <c r="C45" s="11"/>
      <c r="D45" s="45">
        <f>D46</f>
        <v>1236</v>
      </c>
      <c r="E45" s="45">
        <f>E46</f>
        <v>1236</v>
      </c>
      <c r="G45" s="93"/>
      <c r="H45" s="93"/>
      <c r="I45" s="93"/>
      <c r="J45" s="93"/>
      <c r="K45" s="93"/>
      <c r="L45" s="93"/>
      <c r="M45" s="93"/>
      <c r="N45" s="93"/>
      <c r="O45" s="93"/>
    </row>
    <row r="46" spans="1:15" ht="45">
      <c r="A46" s="59" t="s">
        <v>86</v>
      </c>
      <c r="B46" s="11" t="s">
        <v>39</v>
      </c>
      <c r="C46" s="11">
        <v>600</v>
      </c>
      <c r="D46" s="45">
        <v>1236</v>
      </c>
      <c r="E46" s="45">
        <v>1236</v>
      </c>
      <c r="G46" s="93"/>
      <c r="H46" s="93"/>
      <c r="I46" s="93"/>
      <c r="J46" s="93"/>
      <c r="K46" s="93"/>
      <c r="L46" s="93"/>
      <c r="M46" s="93"/>
      <c r="N46" s="93"/>
      <c r="O46" s="93"/>
    </row>
    <row r="47" spans="1:15" ht="75">
      <c r="A47" s="58" t="s">
        <v>94</v>
      </c>
      <c r="B47" s="11" t="s">
        <v>40</v>
      </c>
      <c r="C47" s="11"/>
      <c r="D47" s="45">
        <f>D48</f>
        <v>535</v>
      </c>
      <c r="E47" s="45">
        <f>E48</f>
        <v>535</v>
      </c>
      <c r="G47" s="93"/>
      <c r="H47" s="93"/>
      <c r="I47" s="93"/>
      <c r="J47" s="93"/>
      <c r="K47" s="93"/>
      <c r="L47" s="93"/>
      <c r="M47" s="93"/>
      <c r="N47" s="93"/>
      <c r="O47" s="93"/>
    </row>
    <row r="48" spans="1:15" ht="45">
      <c r="A48" s="59" t="s">
        <v>86</v>
      </c>
      <c r="B48" s="11" t="s">
        <v>40</v>
      </c>
      <c r="C48" s="11">
        <v>600</v>
      </c>
      <c r="D48" s="45">
        <v>535</v>
      </c>
      <c r="E48" s="45">
        <v>535</v>
      </c>
      <c r="G48" s="93"/>
      <c r="H48" s="93"/>
      <c r="I48" s="93"/>
      <c r="J48" s="93"/>
      <c r="K48" s="93"/>
      <c r="L48" s="93"/>
      <c r="M48" s="93"/>
      <c r="N48" s="93"/>
      <c r="O48" s="93"/>
    </row>
    <row r="49" spans="1:15" ht="94.5" customHeight="1">
      <c r="A49" s="60" t="s">
        <v>212</v>
      </c>
      <c r="B49" s="32" t="s">
        <v>214</v>
      </c>
      <c r="C49" s="32"/>
      <c r="D49" s="45">
        <f>D50</f>
        <v>450</v>
      </c>
      <c r="E49" s="45">
        <f>E50</f>
        <v>450</v>
      </c>
      <c r="G49" s="93"/>
      <c r="H49" s="93"/>
      <c r="I49" s="93"/>
      <c r="J49" s="93"/>
      <c r="K49" s="93"/>
      <c r="L49" s="93"/>
      <c r="M49" s="93"/>
      <c r="N49" s="93"/>
      <c r="O49" s="93"/>
    </row>
    <row r="50" spans="1:15" ht="45">
      <c r="A50" s="61" t="s">
        <v>86</v>
      </c>
      <c r="B50" s="32" t="s">
        <v>214</v>
      </c>
      <c r="C50" s="32">
        <v>600</v>
      </c>
      <c r="D50" s="45">
        <v>450</v>
      </c>
      <c r="E50" s="45">
        <v>450</v>
      </c>
      <c r="G50" s="93"/>
      <c r="H50" s="93"/>
      <c r="I50" s="93"/>
      <c r="J50" s="93"/>
      <c r="K50" s="93"/>
      <c r="L50" s="93"/>
      <c r="M50" s="93"/>
      <c r="N50" s="93"/>
      <c r="O50" s="93"/>
    </row>
    <row r="51" spans="1:15" ht="120">
      <c r="A51" s="62" t="s">
        <v>236</v>
      </c>
      <c r="B51" s="32" t="s">
        <v>227</v>
      </c>
      <c r="C51" s="32"/>
      <c r="D51" s="45">
        <f>D52</f>
        <v>671</v>
      </c>
      <c r="E51" s="45">
        <f>E52</f>
        <v>671</v>
      </c>
      <c r="G51" s="93"/>
      <c r="H51" s="93"/>
      <c r="I51" s="93"/>
      <c r="J51" s="93"/>
      <c r="K51" s="93"/>
      <c r="L51" s="93"/>
      <c r="M51" s="93"/>
      <c r="N51" s="93"/>
      <c r="O51" s="93"/>
    </row>
    <row r="52" spans="1:15" ht="45">
      <c r="A52" s="61" t="s">
        <v>86</v>
      </c>
      <c r="B52" s="32" t="s">
        <v>227</v>
      </c>
      <c r="C52" s="32">
        <v>600</v>
      </c>
      <c r="D52" s="45">
        <v>671</v>
      </c>
      <c r="E52" s="45">
        <v>671</v>
      </c>
      <c r="G52" s="93"/>
      <c r="H52" s="93"/>
      <c r="I52" s="93"/>
      <c r="J52" s="93"/>
      <c r="K52" s="93"/>
      <c r="L52" s="93"/>
      <c r="M52" s="93"/>
      <c r="N52" s="93"/>
      <c r="O52" s="93"/>
    </row>
    <row r="53" spans="1:15" ht="75">
      <c r="A53" s="58" t="s">
        <v>222</v>
      </c>
      <c r="B53" s="11" t="s">
        <v>223</v>
      </c>
      <c r="C53" s="11"/>
      <c r="D53" s="45">
        <f>D54</f>
        <v>7734</v>
      </c>
      <c r="E53" s="45">
        <f>E54</f>
        <v>7734</v>
      </c>
      <c r="G53" s="93"/>
      <c r="H53" s="93"/>
      <c r="I53" s="93"/>
      <c r="J53" s="93"/>
      <c r="K53" s="93"/>
      <c r="L53" s="93"/>
      <c r="M53" s="93"/>
      <c r="N53" s="93"/>
      <c r="O53" s="93"/>
    </row>
    <row r="54" spans="1:15" ht="45">
      <c r="A54" s="61" t="s">
        <v>86</v>
      </c>
      <c r="B54" s="11" t="s">
        <v>223</v>
      </c>
      <c r="C54" s="11">
        <v>600</v>
      </c>
      <c r="D54" s="45">
        <v>7734</v>
      </c>
      <c r="E54" s="45">
        <v>7734</v>
      </c>
      <c r="G54" s="93"/>
      <c r="H54" s="93"/>
      <c r="I54" s="93"/>
      <c r="J54" s="93"/>
      <c r="K54" s="93"/>
      <c r="L54" s="93"/>
      <c r="M54" s="93"/>
      <c r="N54" s="93"/>
      <c r="O54" s="93"/>
    </row>
    <row r="55" spans="1:15" ht="84.75" customHeight="1">
      <c r="A55" s="61" t="s">
        <v>283</v>
      </c>
      <c r="B55" s="32" t="s">
        <v>224</v>
      </c>
      <c r="C55" s="32"/>
      <c r="D55" s="45">
        <f>D56</f>
        <v>9227.2999999999993</v>
      </c>
      <c r="E55" s="45">
        <f>E56</f>
        <v>9183.7999999999993</v>
      </c>
      <c r="G55" s="93"/>
      <c r="H55" s="93"/>
      <c r="I55" s="93"/>
      <c r="J55" s="93"/>
      <c r="K55" s="93"/>
      <c r="L55" s="93"/>
      <c r="M55" s="93"/>
      <c r="N55" s="93"/>
      <c r="O55" s="93"/>
    </row>
    <row r="56" spans="1:15" ht="45">
      <c r="A56" s="61" t="s">
        <v>86</v>
      </c>
      <c r="B56" s="32" t="s">
        <v>224</v>
      </c>
      <c r="C56" s="32">
        <v>600</v>
      </c>
      <c r="D56" s="45">
        <v>9227.2999999999993</v>
      </c>
      <c r="E56" s="45">
        <v>9183.7999999999993</v>
      </c>
      <c r="G56" s="93"/>
      <c r="H56" s="93"/>
      <c r="I56" s="93"/>
      <c r="J56" s="93"/>
      <c r="K56" s="93"/>
      <c r="L56" s="93"/>
      <c r="M56" s="93"/>
      <c r="N56" s="93"/>
      <c r="O56" s="93"/>
    </row>
    <row r="57" spans="1:15" ht="45.75" customHeight="1">
      <c r="A57" s="60" t="s">
        <v>234</v>
      </c>
      <c r="B57" s="32" t="s">
        <v>235</v>
      </c>
      <c r="C57" s="34"/>
      <c r="D57" s="45">
        <f>D58</f>
        <v>500</v>
      </c>
      <c r="E57" s="45">
        <v>0</v>
      </c>
      <c r="G57" s="93"/>
      <c r="H57" s="93"/>
      <c r="I57" s="93"/>
      <c r="J57" s="93"/>
      <c r="K57" s="93"/>
      <c r="L57" s="93"/>
      <c r="M57" s="93"/>
      <c r="N57" s="93"/>
      <c r="O57" s="93"/>
    </row>
    <row r="58" spans="1:15" ht="45">
      <c r="A58" s="61" t="s">
        <v>86</v>
      </c>
      <c r="B58" s="32" t="s">
        <v>235</v>
      </c>
      <c r="C58" s="34">
        <v>600</v>
      </c>
      <c r="D58" s="45">
        <v>500</v>
      </c>
      <c r="E58" s="45">
        <v>0</v>
      </c>
      <c r="G58" s="93"/>
      <c r="H58" s="93"/>
      <c r="I58" s="93"/>
      <c r="J58" s="93"/>
      <c r="K58" s="93"/>
      <c r="L58" s="93"/>
      <c r="M58" s="93"/>
      <c r="N58" s="93"/>
      <c r="O58" s="93"/>
    </row>
    <row r="59" spans="1:15" ht="45">
      <c r="A59" s="58" t="s">
        <v>3</v>
      </c>
      <c r="B59" s="11" t="s">
        <v>217</v>
      </c>
      <c r="C59" s="11"/>
      <c r="D59" s="45">
        <f>D60</f>
        <v>7989.9</v>
      </c>
      <c r="E59" s="45">
        <f>E60</f>
        <v>7989.9</v>
      </c>
      <c r="G59" s="93"/>
      <c r="H59" s="93"/>
      <c r="I59" s="93"/>
      <c r="J59" s="93"/>
      <c r="K59" s="93"/>
      <c r="L59" s="93"/>
      <c r="M59" s="93"/>
      <c r="N59" s="93"/>
      <c r="O59" s="93"/>
    </row>
    <row r="60" spans="1:15" ht="45">
      <c r="A60" s="58" t="s">
        <v>117</v>
      </c>
      <c r="B60" s="11" t="s">
        <v>218</v>
      </c>
      <c r="C60" s="11"/>
      <c r="D60" s="45">
        <f>D61</f>
        <v>7989.9</v>
      </c>
      <c r="E60" s="45">
        <f>E61</f>
        <v>7989.9</v>
      </c>
      <c r="G60" s="93"/>
      <c r="H60" s="93"/>
      <c r="I60" s="93"/>
      <c r="J60" s="93"/>
      <c r="K60" s="93"/>
      <c r="L60" s="93"/>
      <c r="M60" s="93"/>
      <c r="N60" s="93"/>
      <c r="O60" s="93"/>
    </row>
    <row r="61" spans="1:15" ht="45">
      <c r="A61" s="59" t="s">
        <v>86</v>
      </c>
      <c r="B61" s="11" t="s">
        <v>218</v>
      </c>
      <c r="C61" s="11">
        <v>600</v>
      </c>
      <c r="D61" s="45">
        <v>7989.9</v>
      </c>
      <c r="E61" s="45">
        <v>7989.9</v>
      </c>
      <c r="G61" s="93"/>
      <c r="H61" s="93"/>
      <c r="I61" s="93"/>
      <c r="J61" s="93"/>
      <c r="K61" s="93"/>
      <c r="L61" s="93"/>
      <c r="M61" s="93"/>
      <c r="N61" s="93"/>
      <c r="O61" s="93"/>
    </row>
    <row r="62" spans="1:15" ht="60">
      <c r="A62" s="57" t="s">
        <v>264</v>
      </c>
      <c r="B62" s="14" t="s">
        <v>184</v>
      </c>
      <c r="C62" s="14"/>
      <c r="D62" s="49">
        <f>D63</f>
        <v>7190.3</v>
      </c>
      <c r="E62" s="49">
        <f>E63</f>
        <v>3091.8</v>
      </c>
      <c r="G62" s="93"/>
      <c r="H62" s="93"/>
      <c r="I62" s="93"/>
      <c r="J62" s="93"/>
      <c r="K62" s="93"/>
      <c r="L62" s="93"/>
      <c r="M62" s="93"/>
      <c r="N62" s="93"/>
      <c r="O62" s="93"/>
    </row>
    <row r="63" spans="1:15" ht="45">
      <c r="A63" s="58" t="s">
        <v>8</v>
      </c>
      <c r="B63" s="11" t="s">
        <v>185</v>
      </c>
      <c r="C63" s="11"/>
      <c r="D63" s="45">
        <f>D64+D68+D70</f>
        <v>7190.3</v>
      </c>
      <c r="E63" s="45">
        <f>E64+E68+E70</f>
        <v>3091.8</v>
      </c>
      <c r="G63" s="93"/>
      <c r="H63" s="93"/>
      <c r="I63" s="93"/>
      <c r="J63" s="93"/>
      <c r="K63" s="93"/>
      <c r="L63" s="93"/>
      <c r="M63" s="93"/>
      <c r="N63" s="93"/>
      <c r="O63" s="93"/>
    </row>
    <row r="64" spans="1:15" ht="60">
      <c r="A64" s="58" t="s">
        <v>116</v>
      </c>
      <c r="B64" s="11" t="s">
        <v>186</v>
      </c>
      <c r="C64" s="11"/>
      <c r="D64" s="45">
        <f>D65+D66+D67</f>
        <v>4458.5</v>
      </c>
      <c r="E64" s="45">
        <f>E65</f>
        <v>0</v>
      </c>
      <c r="G64" s="93"/>
      <c r="H64" s="93"/>
      <c r="I64" s="93"/>
      <c r="J64" s="93"/>
      <c r="K64" s="93"/>
      <c r="L64" s="93"/>
      <c r="M64" s="93"/>
      <c r="N64" s="93"/>
      <c r="O64" s="93"/>
    </row>
    <row r="65" spans="1:15" ht="75">
      <c r="A65" s="58" t="s">
        <v>88</v>
      </c>
      <c r="B65" s="11" t="s">
        <v>186</v>
      </c>
      <c r="C65" s="11">
        <v>100</v>
      </c>
      <c r="D65" s="45">
        <v>4289.3999999999996</v>
      </c>
      <c r="E65" s="45">
        <v>0</v>
      </c>
      <c r="G65" s="93"/>
      <c r="H65" s="93"/>
      <c r="I65" s="93"/>
      <c r="J65" s="93"/>
      <c r="K65" s="93"/>
      <c r="L65" s="93"/>
      <c r="M65" s="93"/>
      <c r="N65" s="93"/>
      <c r="O65" s="93"/>
    </row>
    <row r="66" spans="1:15" ht="30">
      <c r="A66" s="61" t="s">
        <v>87</v>
      </c>
      <c r="B66" s="11" t="s">
        <v>186</v>
      </c>
      <c r="C66" s="11">
        <v>200</v>
      </c>
      <c r="D66" s="45">
        <v>168.6</v>
      </c>
      <c r="E66" s="45">
        <v>0</v>
      </c>
      <c r="G66" s="93"/>
      <c r="H66" s="93"/>
      <c r="I66" s="93"/>
      <c r="J66" s="93"/>
      <c r="K66" s="93"/>
      <c r="L66" s="93"/>
      <c r="M66" s="93"/>
      <c r="N66" s="93"/>
      <c r="O66" s="93"/>
    </row>
    <row r="67" spans="1:15">
      <c r="A67" s="76" t="s">
        <v>89</v>
      </c>
      <c r="B67" s="11" t="s">
        <v>186</v>
      </c>
      <c r="C67" s="11">
        <v>800</v>
      </c>
      <c r="D67" s="45">
        <v>0.5</v>
      </c>
      <c r="E67" s="45"/>
      <c r="G67" s="93"/>
      <c r="H67" s="93"/>
      <c r="I67" s="93"/>
      <c r="J67" s="93"/>
      <c r="K67" s="93"/>
      <c r="L67" s="93"/>
      <c r="M67" s="93"/>
      <c r="N67" s="93"/>
      <c r="O67" s="93"/>
    </row>
    <row r="68" spans="1:15" ht="30">
      <c r="A68" s="58" t="s">
        <v>77</v>
      </c>
      <c r="B68" s="11" t="s">
        <v>187</v>
      </c>
      <c r="C68" s="11"/>
      <c r="D68" s="45">
        <f>D69</f>
        <v>2493</v>
      </c>
      <c r="E68" s="45">
        <f>E69</f>
        <v>2853</v>
      </c>
      <c r="G68" s="93"/>
      <c r="H68" s="93"/>
      <c r="I68" s="93"/>
      <c r="J68" s="93"/>
      <c r="K68" s="93"/>
      <c r="L68" s="93"/>
      <c r="M68" s="93"/>
      <c r="N68" s="93"/>
      <c r="O68" s="93"/>
    </row>
    <row r="69" spans="1:15" ht="75">
      <c r="A69" s="58" t="s">
        <v>88</v>
      </c>
      <c r="B69" s="11" t="s">
        <v>187</v>
      </c>
      <c r="C69" s="11">
        <v>100</v>
      </c>
      <c r="D69" s="45">
        <f>H69+O69</f>
        <v>2493</v>
      </c>
      <c r="E69" s="45">
        <v>2853</v>
      </c>
      <c r="G69" s="93"/>
      <c r="H69" s="93">
        <v>2853</v>
      </c>
      <c r="I69" s="93"/>
      <c r="J69" s="93"/>
      <c r="K69" s="93"/>
      <c r="L69" s="93"/>
      <c r="M69" s="93"/>
      <c r="N69" s="93"/>
      <c r="O69" s="93">
        <v>-360</v>
      </c>
    </row>
    <row r="70" spans="1:15" ht="48.75" customHeight="1">
      <c r="A70" s="61" t="s">
        <v>136</v>
      </c>
      <c r="B70" s="32" t="s">
        <v>219</v>
      </c>
      <c r="C70" s="32"/>
      <c r="D70" s="45">
        <f>D71</f>
        <v>238.8</v>
      </c>
      <c r="E70" s="45">
        <f>E71</f>
        <v>238.8</v>
      </c>
      <c r="G70" s="93"/>
      <c r="H70" s="93"/>
      <c r="I70" s="93"/>
      <c r="J70" s="93"/>
      <c r="K70" s="93"/>
      <c r="L70" s="93"/>
      <c r="M70" s="93"/>
      <c r="N70" s="93"/>
      <c r="O70" s="93"/>
    </row>
    <row r="71" spans="1:15" ht="75">
      <c r="A71" s="60" t="s">
        <v>88</v>
      </c>
      <c r="B71" s="32" t="s">
        <v>219</v>
      </c>
      <c r="C71" s="32">
        <v>100</v>
      </c>
      <c r="D71" s="45">
        <v>238.8</v>
      </c>
      <c r="E71" s="45">
        <v>238.8</v>
      </c>
      <c r="G71" s="93"/>
      <c r="H71" s="93"/>
      <c r="I71" s="93"/>
      <c r="J71" s="93"/>
      <c r="K71" s="93"/>
      <c r="L71" s="93"/>
      <c r="M71" s="93"/>
      <c r="N71" s="93"/>
      <c r="O71" s="93"/>
    </row>
    <row r="72" spans="1:15" ht="42.75">
      <c r="A72" s="13" t="s">
        <v>143</v>
      </c>
      <c r="B72" s="7" t="s">
        <v>41</v>
      </c>
      <c r="C72" s="7"/>
      <c r="D72" s="48">
        <f>D73+D85</f>
        <v>49325</v>
      </c>
      <c r="E72" s="48">
        <f>E73+E85</f>
        <v>49004</v>
      </c>
      <c r="G72" s="93"/>
      <c r="H72" s="93"/>
      <c r="I72" s="93"/>
      <c r="J72" s="93"/>
      <c r="K72" s="93"/>
      <c r="L72" s="93"/>
      <c r="M72" s="93"/>
      <c r="N72" s="93"/>
      <c r="O72" s="93"/>
    </row>
    <row r="73" spans="1:15">
      <c r="A73" s="64" t="s">
        <v>188</v>
      </c>
      <c r="B73" s="50" t="s">
        <v>42</v>
      </c>
      <c r="C73" s="50"/>
      <c r="D73" s="49">
        <f>D74+D77+D80</f>
        <v>39987</v>
      </c>
      <c r="E73" s="49">
        <f>E74+E77+E80</f>
        <v>39666</v>
      </c>
      <c r="G73" s="93"/>
      <c r="H73" s="93"/>
      <c r="I73" s="93"/>
      <c r="J73" s="93"/>
      <c r="K73" s="93"/>
      <c r="L73" s="93"/>
      <c r="M73" s="93"/>
      <c r="N73" s="93"/>
      <c r="O73" s="93"/>
    </row>
    <row r="74" spans="1:15" ht="30">
      <c r="A74" s="64" t="s">
        <v>9</v>
      </c>
      <c r="B74" s="32" t="s">
        <v>43</v>
      </c>
      <c r="C74" s="32"/>
      <c r="D74" s="45">
        <f>D75</f>
        <v>11793.5</v>
      </c>
      <c r="E74" s="45">
        <f>E75</f>
        <v>11793.5</v>
      </c>
      <c r="G74" s="93"/>
      <c r="H74" s="93"/>
      <c r="I74" s="93"/>
      <c r="J74" s="93"/>
      <c r="K74" s="93"/>
      <c r="L74" s="93"/>
      <c r="M74" s="93"/>
      <c r="N74" s="93"/>
      <c r="O74" s="93"/>
    </row>
    <row r="75" spans="1:15" ht="45">
      <c r="A75" s="60" t="s">
        <v>117</v>
      </c>
      <c r="B75" s="32" t="s">
        <v>44</v>
      </c>
      <c r="C75" s="32"/>
      <c r="D75" s="45">
        <f>D76</f>
        <v>11793.5</v>
      </c>
      <c r="E75" s="45">
        <f>E76</f>
        <v>11793.5</v>
      </c>
      <c r="G75" s="93"/>
      <c r="H75" s="93"/>
      <c r="I75" s="93"/>
      <c r="J75" s="93"/>
      <c r="K75" s="93"/>
      <c r="L75" s="93"/>
      <c r="M75" s="93"/>
      <c r="N75" s="93"/>
      <c r="O75" s="93"/>
    </row>
    <row r="76" spans="1:15" ht="45">
      <c r="A76" s="61" t="s">
        <v>86</v>
      </c>
      <c r="B76" s="32" t="s">
        <v>44</v>
      </c>
      <c r="C76" s="32">
        <v>600</v>
      </c>
      <c r="D76" s="45">
        <v>11793.5</v>
      </c>
      <c r="E76" s="45">
        <v>11793.5</v>
      </c>
      <c r="G76" s="93"/>
      <c r="H76" s="93"/>
      <c r="I76" s="93"/>
      <c r="J76" s="93"/>
      <c r="K76" s="93"/>
      <c r="L76" s="93"/>
      <c r="M76" s="93"/>
      <c r="N76" s="93"/>
      <c r="O76" s="93"/>
    </row>
    <row r="77" spans="1:15" ht="45">
      <c r="A77" s="64" t="s">
        <v>10</v>
      </c>
      <c r="B77" s="50" t="s">
        <v>45</v>
      </c>
      <c r="C77" s="50"/>
      <c r="D77" s="49">
        <f>D78</f>
        <v>24747.5</v>
      </c>
      <c r="E77" s="49">
        <f>E78</f>
        <v>24426.5</v>
      </c>
      <c r="G77" s="93"/>
      <c r="H77" s="93"/>
      <c r="I77" s="93"/>
      <c r="J77" s="93"/>
      <c r="K77" s="93"/>
      <c r="L77" s="93"/>
      <c r="M77" s="93"/>
      <c r="N77" s="93"/>
      <c r="O77" s="93"/>
    </row>
    <row r="78" spans="1:15" ht="45">
      <c r="A78" s="60" t="s">
        <v>117</v>
      </c>
      <c r="B78" s="32" t="s">
        <v>46</v>
      </c>
      <c r="C78" s="32"/>
      <c r="D78" s="45">
        <f>D79</f>
        <v>24747.5</v>
      </c>
      <c r="E78" s="45">
        <f>E79</f>
        <v>24426.5</v>
      </c>
      <c r="G78" s="93"/>
      <c r="H78" s="93"/>
      <c r="I78" s="93"/>
      <c r="J78" s="93"/>
      <c r="K78" s="93"/>
      <c r="L78" s="93"/>
      <c r="M78" s="93"/>
      <c r="N78" s="93"/>
      <c r="O78" s="93"/>
    </row>
    <row r="79" spans="1:15" ht="45">
      <c r="A79" s="61" t="s">
        <v>86</v>
      </c>
      <c r="B79" s="32" t="s">
        <v>46</v>
      </c>
      <c r="C79" s="32">
        <v>600</v>
      </c>
      <c r="D79" s="45">
        <v>24747.5</v>
      </c>
      <c r="E79" s="45">
        <v>24426.5</v>
      </c>
      <c r="G79" s="93"/>
      <c r="H79" s="93"/>
      <c r="I79" s="93"/>
      <c r="J79" s="93"/>
      <c r="K79" s="93"/>
      <c r="L79" s="93"/>
      <c r="M79" s="93"/>
      <c r="N79" s="93"/>
      <c r="O79" s="93"/>
    </row>
    <row r="80" spans="1:15" ht="30">
      <c r="A80" s="64" t="s">
        <v>11</v>
      </c>
      <c r="B80" s="50" t="s">
        <v>114</v>
      </c>
      <c r="C80" s="50"/>
      <c r="D80" s="49">
        <f>D81+D83</f>
        <v>3446</v>
      </c>
      <c r="E80" s="49">
        <f>E81+E83</f>
        <v>3446</v>
      </c>
      <c r="G80" s="93"/>
      <c r="H80" s="93"/>
      <c r="I80" s="93"/>
      <c r="J80" s="93"/>
      <c r="K80" s="93"/>
      <c r="L80" s="93"/>
      <c r="M80" s="93"/>
      <c r="N80" s="93"/>
      <c r="O80" s="93"/>
    </row>
    <row r="81" spans="1:15" ht="45">
      <c r="A81" s="60" t="s">
        <v>117</v>
      </c>
      <c r="B81" s="32" t="s">
        <v>47</v>
      </c>
      <c r="C81" s="32"/>
      <c r="D81" s="45">
        <f>D82</f>
        <v>2946</v>
      </c>
      <c r="E81" s="45">
        <f>E82</f>
        <v>2946</v>
      </c>
      <c r="G81" s="93"/>
      <c r="H81" s="93"/>
      <c r="I81" s="93"/>
      <c r="J81" s="93"/>
      <c r="K81" s="93"/>
      <c r="L81" s="93"/>
      <c r="M81" s="93"/>
      <c r="N81" s="93"/>
      <c r="O81" s="93"/>
    </row>
    <row r="82" spans="1:15" ht="45">
      <c r="A82" s="61" t="s">
        <v>86</v>
      </c>
      <c r="B82" s="32" t="s">
        <v>47</v>
      </c>
      <c r="C82" s="32">
        <v>600</v>
      </c>
      <c r="D82" s="45">
        <v>2946</v>
      </c>
      <c r="E82" s="45">
        <v>2946</v>
      </c>
      <c r="G82" s="93"/>
      <c r="H82" s="93"/>
      <c r="I82" s="93"/>
      <c r="J82" s="93"/>
      <c r="K82" s="93"/>
      <c r="L82" s="93"/>
      <c r="M82" s="93"/>
      <c r="N82" s="93"/>
      <c r="O82" s="93"/>
    </row>
    <row r="83" spans="1:15" ht="60">
      <c r="A83" s="61" t="s">
        <v>206</v>
      </c>
      <c r="B83" s="32" t="str">
        <f>B84</f>
        <v>02 1 03 22600</v>
      </c>
      <c r="C83" s="32"/>
      <c r="D83" s="45">
        <f>D84</f>
        <v>500</v>
      </c>
      <c r="E83" s="45">
        <f>E84</f>
        <v>500</v>
      </c>
      <c r="G83" s="93"/>
      <c r="H83" s="93"/>
      <c r="I83" s="93"/>
      <c r="J83" s="93"/>
      <c r="K83" s="93"/>
      <c r="L83" s="93"/>
      <c r="M83" s="93"/>
      <c r="N83" s="93"/>
      <c r="O83" s="93"/>
    </row>
    <row r="84" spans="1:15" ht="45">
      <c r="A84" s="61" t="s">
        <v>86</v>
      </c>
      <c r="B84" s="32" t="s">
        <v>207</v>
      </c>
      <c r="C84" s="32">
        <v>600</v>
      </c>
      <c r="D84" s="45">
        <v>500</v>
      </c>
      <c r="E84" s="45">
        <v>500</v>
      </c>
      <c r="G84" s="93"/>
      <c r="H84" s="93"/>
      <c r="I84" s="93"/>
      <c r="J84" s="93"/>
      <c r="K84" s="93"/>
      <c r="L84" s="93"/>
      <c r="M84" s="93"/>
      <c r="N84" s="93"/>
      <c r="O84" s="93"/>
    </row>
    <row r="85" spans="1:15" ht="30">
      <c r="A85" s="65" t="s">
        <v>202</v>
      </c>
      <c r="B85" s="50" t="s">
        <v>203</v>
      </c>
      <c r="C85" s="50"/>
      <c r="D85" s="45">
        <f t="shared" ref="D85:E87" si="0">D86</f>
        <v>9338</v>
      </c>
      <c r="E85" s="45">
        <f t="shared" si="0"/>
        <v>9338</v>
      </c>
      <c r="G85" s="93"/>
      <c r="H85" s="93"/>
      <c r="I85" s="93"/>
      <c r="J85" s="93"/>
      <c r="K85" s="93"/>
      <c r="L85" s="93"/>
      <c r="M85" s="93"/>
      <c r="N85" s="93"/>
      <c r="O85" s="93"/>
    </row>
    <row r="86" spans="1:15" ht="30">
      <c r="A86" s="64" t="s">
        <v>204</v>
      </c>
      <c r="B86" s="50" t="s">
        <v>265</v>
      </c>
      <c r="C86" s="50"/>
      <c r="D86" s="45">
        <f>D87+D89</f>
        <v>9338</v>
      </c>
      <c r="E86" s="45">
        <f>E87+E89</f>
        <v>9338</v>
      </c>
      <c r="G86" s="93"/>
      <c r="H86" s="93"/>
      <c r="I86" s="93"/>
      <c r="J86" s="93"/>
      <c r="K86" s="93"/>
      <c r="L86" s="93"/>
      <c r="M86" s="93"/>
      <c r="N86" s="93"/>
      <c r="O86" s="93"/>
    </row>
    <row r="87" spans="1:15" ht="45">
      <c r="A87" s="60" t="s">
        <v>117</v>
      </c>
      <c r="B87" s="32" t="s">
        <v>205</v>
      </c>
      <c r="C87" s="32"/>
      <c r="D87" s="45">
        <f t="shared" si="0"/>
        <v>9288</v>
      </c>
      <c r="E87" s="45">
        <f t="shared" si="0"/>
        <v>9288</v>
      </c>
      <c r="G87" s="93"/>
      <c r="H87" s="93"/>
      <c r="I87" s="93"/>
      <c r="J87" s="93"/>
      <c r="K87" s="93"/>
      <c r="L87" s="93"/>
      <c r="M87" s="93"/>
      <c r="N87" s="93"/>
      <c r="O87" s="93"/>
    </row>
    <row r="88" spans="1:15" ht="45">
      <c r="A88" s="61" t="s">
        <v>86</v>
      </c>
      <c r="B88" s="32" t="s">
        <v>205</v>
      </c>
      <c r="C88" s="32">
        <v>600</v>
      </c>
      <c r="D88" s="45">
        <v>9288</v>
      </c>
      <c r="E88" s="45">
        <v>9288</v>
      </c>
      <c r="G88" s="93"/>
      <c r="H88" s="93"/>
      <c r="I88" s="93"/>
      <c r="J88" s="93"/>
      <c r="K88" s="93"/>
      <c r="L88" s="93"/>
      <c r="M88" s="93"/>
      <c r="N88" s="93"/>
      <c r="O88" s="93"/>
    </row>
    <row r="89" spans="1:15" ht="89.25" customHeight="1">
      <c r="A89" s="61" t="s">
        <v>242</v>
      </c>
      <c r="B89" s="32" t="s">
        <v>243</v>
      </c>
      <c r="C89" s="32"/>
      <c r="D89" s="45">
        <f>D90</f>
        <v>50</v>
      </c>
      <c r="E89" s="45">
        <f>E90</f>
        <v>50</v>
      </c>
      <c r="G89" s="93"/>
      <c r="H89" s="93"/>
      <c r="I89" s="93"/>
      <c r="J89" s="93"/>
      <c r="K89" s="93"/>
      <c r="L89" s="93"/>
      <c r="M89" s="93"/>
      <c r="N89" s="93"/>
      <c r="O89" s="93"/>
    </row>
    <row r="90" spans="1:15" ht="45">
      <c r="A90" s="61" t="s">
        <v>86</v>
      </c>
      <c r="B90" s="32" t="s">
        <v>243</v>
      </c>
      <c r="C90" s="32">
        <v>600</v>
      </c>
      <c r="D90" s="45">
        <v>50</v>
      </c>
      <c r="E90" s="45">
        <v>50</v>
      </c>
      <c r="G90" s="93"/>
      <c r="H90" s="93"/>
      <c r="I90" s="93"/>
      <c r="J90" s="93"/>
      <c r="K90" s="93"/>
      <c r="L90" s="93"/>
      <c r="M90" s="93"/>
      <c r="N90" s="93"/>
      <c r="O90" s="93"/>
    </row>
    <row r="91" spans="1:15" ht="78.75" customHeight="1">
      <c r="A91" s="13" t="s">
        <v>144</v>
      </c>
      <c r="B91" s="7" t="s">
        <v>48</v>
      </c>
      <c r="C91" s="7"/>
      <c r="D91" s="48">
        <f>D96+D92</f>
        <v>3354.6</v>
      </c>
      <c r="E91" s="48">
        <f>E96+E92</f>
        <v>2627.6</v>
      </c>
      <c r="F91" s="79"/>
      <c r="G91" s="93"/>
      <c r="H91" s="93"/>
      <c r="I91" s="93"/>
      <c r="J91" s="93"/>
      <c r="K91" s="93"/>
      <c r="L91" s="93"/>
      <c r="M91" s="93"/>
      <c r="N91" s="93"/>
      <c r="O91" s="93"/>
    </row>
    <row r="92" spans="1:15" ht="27.75" customHeight="1">
      <c r="A92" s="64" t="s">
        <v>208</v>
      </c>
      <c r="B92" s="50" t="s">
        <v>209</v>
      </c>
      <c r="C92" s="50"/>
      <c r="D92" s="45">
        <f>D93</f>
        <v>500</v>
      </c>
      <c r="E92" s="45">
        <f>E93</f>
        <v>0</v>
      </c>
      <c r="G92" s="93"/>
      <c r="H92" s="93"/>
      <c r="I92" s="93"/>
      <c r="J92" s="93"/>
      <c r="K92" s="93"/>
      <c r="L92" s="93"/>
      <c r="M92" s="93"/>
      <c r="N92" s="93"/>
      <c r="O92" s="93"/>
    </row>
    <row r="93" spans="1:15" ht="33.75" customHeight="1">
      <c r="A93" s="60" t="s">
        <v>210</v>
      </c>
      <c r="B93" s="32" t="s">
        <v>211</v>
      </c>
      <c r="C93" s="32"/>
      <c r="D93" s="45">
        <f>D94</f>
        <v>500</v>
      </c>
      <c r="E93" s="45">
        <v>0</v>
      </c>
      <c r="G93" s="93"/>
      <c r="H93" s="93"/>
      <c r="I93" s="93"/>
      <c r="J93" s="93"/>
      <c r="K93" s="93"/>
      <c r="L93" s="93"/>
      <c r="M93" s="93"/>
      <c r="N93" s="93"/>
      <c r="O93" s="93"/>
    </row>
    <row r="94" spans="1:15" ht="61.5" customHeight="1">
      <c r="A94" s="61" t="s">
        <v>239</v>
      </c>
      <c r="B94" s="34" t="s">
        <v>229</v>
      </c>
      <c r="C94" s="34"/>
      <c r="D94" s="45">
        <f>D95</f>
        <v>500</v>
      </c>
      <c r="E94" s="45">
        <v>0</v>
      </c>
      <c r="F94" s="55"/>
      <c r="G94" s="93"/>
      <c r="H94" s="93"/>
      <c r="I94" s="93"/>
      <c r="J94" s="93"/>
      <c r="K94" s="93"/>
      <c r="L94" s="93"/>
      <c r="M94" s="93"/>
      <c r="N94" s="93"/>
      <c r="O94" s="93"/>
    </row>
    <row r="95" spans="1:15" ht="33.75" customHeight="1">
      <c r="A95" s="61" t="s">
        <v>87</v>
      </c>
      <c r="B95" s="34" t="s">
        <v>229</v>
      </c>
      <c r="C95" s="32">
        <v>200</v>
      </c>
      <c r="D95" s="45">
        <v>500</v>
      </c>
      <c r="E95" s="45">
        <v>0</v>
      </c>
      <c r="F95" s="55"/>
      <c r="G95" s="93"/>
      <c r="H95" s="93"/>
      <c r="I95" s="93"/>
      <c r="J95" s="93"/>
      <c r="K95" s="93"/>
      <c r="L95" s="93"/>
      <c r="M95" s="93"/>
      <c r="N95" s="93"/>
      <c r="O95" s="93"/>
    </row>
    <row r="96" spans="1:15" ht="75">
      <c r="A96" s="57" t="s">
        <v>189</v>
      </c>
      <c r="B96" s="14" t="s">
        <v>49</v>
      </c>
      <c r="C96" s="14"/>
      <c r="D96" s="49">
        <f>D97</f>
        <v>2854.6</v>
      </c>
      <c r="E96" s="51">
        <f>E97</f>
        <v>2627.6</v>
      </c>
      <c r="G96" s="93"/>
      <c r="H96" s="93"/>
      <c r="I96" s="93"/>
      <c r="J96" s="93"/>
      <c r="K96" s="93"/>
      <c r="L96" s="93"/>
      <c r="M96" s="93"/>
      <c r="N96" s="93"/>
      <c r="O96" s="93"/>
    </row>
    <row r="97" spans="1:15" ht="30">
      <c r="A97" s="58" t="s">
        <v>152</v>
      </c>
      <c r="B97" s="11" t="s">
        <v>50</v>
      </c>
      <c r="C97" s="11"/>
      <c r="D97" s="45">
        <f>D98+D100</f>
        <v>2854.6</v>
      </c>
      <c r="E97" s="45">
        <f>E98+E100</f>
        <v>2627.6</v>
      </c>
      <c r="G97" s="93"/>
      <c r="H97" s="93"/>
      <c r="I97" s="93"/>
      <c r="J97" s="93"/>
      <c r="K97" s="93"/>
      <c r="L97" s="93"/>
      <c r="M97" s="93"/>
      <c r="N97" s="93"/>
      <c r="O97" s="93"/>
    </row>
    <row r="98" spans="1:15" ht="30">
      <c r="A98" s="58" t="s">
        <v>78</v>
      </c>
      <c r="B98" s="11" t="s">
        <v>51</v>
      </c>
      <c r="C98" s="11"/>
      <c r="D98" s="45">
        <f>D99</f>
        <v>2387</v>
      </c>
      <c r="E98" s="45">
        <f>E99</f>
        <v>2160</v>
      </c>
      <c r="G98" s="93"/>
      <c r="H98" s="93"/>
      <c r="I98" s="93"/>
      <c r="J98" s="93"/>
      <c r="K98" s="93"/>
      <c r="L98" s="93"/>
      <c r="M98" s="93"/>
      <c r="N98" s="93"/>
      <c r="O98" s="93"/>
    </row>
    <row r="99" spans="1:15" ht="75">
      <c r="A99" s="58" t="s">
        <v>88</v>
      </c>
      <c r="B99" s="11" t="s">
        <v>51</v>
      </c>
      <c r="C99" s="11">
        <v>100</v>
      </c>
      <c r="D99" s="45">
        <v>2387</v>
      </c>
      <c r="E99" s="45">
        <v>2160</v>
      </c>
      <c r="G99" s="93"/>
      <c r="H99" s="93"/>
      <c r="I99" s="93"/>
      <c r="J99" s="93"/>
      <c r="K99" s="93"/>
      <c r="L99" s="93"/>
      <c r="M99" s="93"/>
      <c r="N99" s="93"/>
      <c r="O99" s="93"/>
    </row>
    <row r="100" spans="1:15" ht="43.5" customHeight="1">
      <c r="A100" s="61" t="s">
        <v>136</v>
      </c>
      <c r="B100" s="11" t="s">
        <v>168</v>
      </c>
      <c r="C100" s="11"/>
      <c r="D100" s="45">
        <f>D101</f>
        <v>467.6</v>
      </c>
      <c r="E100" s="45">
        <f>E101</f>
        <v>467.6</v>
      </c>
      <c r="G100" s="93"/>
      <c r="H100" s="93"/>
      <c r="I100" s="93"/>
      <c r="J100" s="93"/>
      <c r="K100" s="93"/>
      <c r="L100" s="93"/>
      <c r="M100" s="93"/>
      <c r="N100" s="93"/>
      <c r="O100" s="93"/>
    </row>
    <row r="101" spans="1:15" ht="75">
      <c r="A101" s="66" t="s">
        <v>88</v>
      </c>
      <c r="B101" s="11" t="s">
        <v>168</v>
      </c>
      <c r="C101" s="11">
        <v>100</v>
      </c>
      <c r="D101" s="45">
        <v>467.6</v>
      </c>
      <c r="E101" s="45">
        <v>467.6</v>
      </c>
      <c r="G101" s="93"/>
      <c r="H101" s="93"/>
      <c r="I101" s="93"/>
      <c r="J101" s="93"/>
      <c r="K101" s="93"/>
      <c r="L101" s="93"/>
      <c r="M101" s="93"/>
      <c r="N101" s="93"/>
      <c r="O101" s="93"/>
    </row>
    <row r="102" spans="1:15" ht="57">
      <c r="A102" s="13" t="s">
        <v>145</v>
      </c>
      <c r="B102" s="7" t="s">
        <v>52</v>
      </c>
      <c r="C102" s="7"/>
      <c r="D102" s="48">
        <f t="shared" ref="D102:E103" si="1">D103</f>
        <v>2533.8000000000002</v>
      </c>
      <c r="E102" s="48">
        <f t="shared" si="1"/>
        <v>2548.1</v>
      </c>
      <c r="G102" s="93"/>
      <c r="H102" s="93"/>
      <c r="I102" s="93"/>
      <c r="J102" s="93"/>
      <c r="K102" s="93"/>
      <c r="L102" s="93"/>
      <c r="M102" s="93"/>
      <c r="N102" s="93"/>
      <c r="O102" s="93"/>
    </row>
    <row r="103" spans="1:15" ht="60">
      <c r="A103" s="57" t="s">
        <v>190</v>
      </c>
      <c r="B103" s="14" t="s">
        <v>53</v>
      </c>
      <c r="C103" s="14"/>
      <c r="D103" s="49">
        <f t="shared" si="1"/>
        <v>2533.8000000000002</v>
      </c>
      <c r="E103" s="49">
        <f t="shared" si="1"/>
        <v>2548.1</v>
      </c>
      <c r="G103" s="93"/>
      <c r="H103" s="93"/>
      <c r="I103" s="93"/>
      <c r="J103" s="93"/>
      <c r="K103" s="93"/>
      <c r="L103" s="93"/>
      <c r="M103" s="93"/>
      <c r="N103" s="93"/>
      <c r="O103" s="93"/>
    </row>
    <row r="104" spans="1:15" ht="60">
      <c r="A104" s="58" t="s">
        <v>132</v>
      </c>
      <c r="B104" s="11" t="s">
        <v>54</v>
      </c>
      <c r="C104" s="11"/>
      <c r="D104" s="45">
        <f>D105+D108+D110</f>
        <v>2533.8000000000002</v>
      </c>
      <c r="E104" s="45">
        <f>E105+E108+E110</f>
        <v>2548.1</v>
      </c>
      <c r="G104" s="93"/>
      <c r="H104" s="93"/>
      <c r="I104" s="93"/>
      <c r="J104" s="93"/>
      <c r="K104" s="93"/>
      <c r="L104" s="93"/>
      <c r="M104" s="93"/>
      <c r="N104" s="93"/>
      <c r="O104" s="93"/>
    </row>
    <row r="105" spans="1:15" ht="30">
      <c r="A105" s="60" t="s">
        <v>166</v>
      </c>
      <c r="B105" s="32" t="s">
        <v>167</v>
      </c>
      <c r="C105" s="32"/>
      <c r="D105" s="45">
        <f>D106+D107</f>
        <v>1952</v>
      </c>
      <c r="E105" s="45">
        <f>E106+E107</f>
        <v>1911.7</v>
      </c>
      <c r="G105" s="93"/>
      <c r="H105" s="93"/>
      <c r="I105" s="93"/>
      <c r="J105" s="93"/>
      <c r="K105" s="93"/>
      <c r="L105" s="93"/>
      <c r="M105" s="93"/>
      <c r="N105" s="93"/>
      <c r="O105" s="93"/>
    </row>
    <row r="106" spans="1:15" ht="75">
      <c r="A106" s="67" t="s">
        <v>88</v>
      </c>
      <c r="B106" s="32" t="s">
        <v>167</v>
      </c>
      <c r="C106" s="32">
        <v>100</v>
      </c>
      <c r="D106" s="45">
        <v>1906</v>
      </c>
      <c r="E106" s="45">
        <v>1889.4</v>
      </c>
      <c r="G106" s="93"/>
      <c r="H106" s="93"/>
      <c r="I106" s="93"/>
      <c r="J106" s="93"/>
      <c r="K106" s="93"/>
      <c r="L106" s="93"/>
      <c r="M106" s="93"/>
      <c r="N106" s="93"/>
      <c r="O106" s="93"/>
    </row>
    <row r="107" spans="1:15" ht="30">
      <c r="A107" s="61" t="s">
        <v>87</v>
      </c>
      <c r="B107" s="32" t="s">
        <v>167</v>
      </c>
      <c r="C107" s="32">
        <v>200</v>
      </c>
      <c r="D107" s="45">
        <v>46</v>
      </c>
      <c r="E107" s="45">
        <v>22.3</v>
      </c>
      <c r="G107" s="93"/>
      <c r="H107" s="93"/>
      <c r="I107" s="93"/>
      <c r="J107" s="93"/>
      <c r="K107" s="93"/>
      <c r="L107" s="93"/>
      <c r="M107" s="93"/>
      <c r="N107" s="93"/>
      <c r="O107" s="93"/>
    </row>
    <row r="108" spans="1:15" ht="60">
      <c r="A108" s="76" t="s">
        <v>269</v>
      </c>
      <c r="B108" s="32" t="s">
        <v>270</v>
      </c>
      <c r="C108" s="34"/>
      <c r="D108" s="45">
        <f>D109</f>
        <v>576</v>
      </c>
      <c r="E108" s="45">
        <f>E109</f>
        <v>630</v>
      </c>
      <c r="G108" s="93"/>
      <c r="H108" s="93"/>
      <c r="I108" s="93"/>
      <c r="J108" s="93"/>
      <c r="K108" s="93"/>
      <c r="L108" s="93"/>
      <c r="M108" s="93"/>
      <c r="N108" s="93"/>
      <c r="O108" s="93"/>
    </row>
    <row r="109" spans="1:15" ht="75">
      <c r="A109" s="75" t="s">
        <v>88</v>
      </c>
      <c r="B109" s="32" t="s">
        <v>270</v>
      </c>
      <c r="C109" s="34">
        <v>100</v>
      </c>
      <c r="D109" s="45">
        <f>I109</f>
        <v>576</v>
      </c>
      <c r="E109" s="45">
        <f>J109</f>
        <v>630</v>
      </c>
      <c r="G109" s="93"/>
      <c r="H109" s="93"/>
      <c r="I109" s="93">
        <v>576</v>
      </c>
      <c r="J109" s="93">
        <v>630</v>
      </c>
      <c r="K109" s="93"/>
      <c r="L109" s="93"/>
      <c r="M109" s="93"/>
      <c r="N109" s="93"/>
      <c r="O109" s="93"/>
    </row>
    <row r="110" spans="1:15" ht="60">
      <c r="A110" s="76" t="s">
        <v>271</v>
      </c>
      <c r="B110" s="32" t="s">
        <v>272</v>
      </c>
      <c r="C110" s="34"/>
      <c r="D110" s="45">
        <f>D111</f>
        <v>5.8</v>
      </c>
      <c r="E110" s="45">
        <f>E111</f>
        <v>6.4</v>
      </c>
      <c r="G110" s="93"/>
      <c r="H110" s="93"/>
      <c r="I110" s="93"/>
      <c r="J110" s="93"/>
      <c r="K110" s="93"/>
      <c r="L110" s="93"/>
      <c r="M110" s="93"/>
      <c r="N110" s="93"/>
      <c r="O110" s="93"/>
    </row>
    <row r="111" spans="1:15" ht="75">
      <c r="A111" s="75" t="s">
        <v>88</v>
      </c>
      <c r="B111" s="32" t="s">
        <v>272</v>
      </c>
      <c r="C111" s="34">
        <v>100</v>
      </c>
      <c r="D111" s="45">
        <f>I111</f>
        <v>5.8</v>
      </c>
      <c r="E111" s="45">
        <v>6.4</v>
      </c>
      <c r="G111" s="93"/>
      <c r="H111" s="93"/>
      <c r="I111" s="93">
        <v>5.8</v>
      </c>
      <c r="J111" s="93">
        <v>6.4</v>
      </c>
      <c r="K111" s="93"/>
      <c r="L111" s="93"/>
      <c r="M111" s="93"/>
      <c r="N111" s="93"/>
      <c r="O111" s="93"/>
    </row>
    <row r="112" spans="1:15" ht="71.25">
      <c r="A112" s="13" t="s">
        <v>146</v>
      </c>
      <c r="B112" s="7" t="s">
        <v>55</v>
      </c>
      <c r="C112" s="7"/>
      <c r="D112" s="48">
        <f>D113+D125</f>
        <v>10475.6</v>
      </c>
      <c r="E112" s="48">
        <f>E113+E125</f>
        <v>3684.7</v>
      </c>
      <c r="G112" s="93"/>
      <c r="H112" s="93"/>
      <c r="I112" s="93"/>
      <c r="J112" s="93"/>
      <c r="K112" s="93"/>
      <c r="L112" s="93"/>
      <c r="M112" s="93"/>
      <c r="N112" s="93"/>
      <c r="O112" s="93"/>
    </row>
    <row r="113" spans="1:15" ht="64.5" customHeight="1">
      <c r="A113" s="57" t="s">
        <v>191</v>
      </c>
      <c r="B113" s="14" t="s">
        <v>56</v>
      </c>
      <c r="C113" s="14"/>
      <c r="D113" s="49">
        <f>D114</f>
        <v>8384.1</v>
      </c>
      <c r="E113" s="49">
        <f>E114</f>
        <v>548</v>
      </c>
      <c r="G113" s="93"/>
      <c r="H113" s="93"/>
      <c r="I113" s="93"/>
      <c r="J113" s="93"/>
      <c r="K113" s="93"/>
      <c r="L113" s="93"/>
      <c r="M113" s="93"/>
      <c r="N113" s="93"/>
      <c r="O113" s="93"/>
    </row>
    <row r="114" spans="1:15" ht="45">
      <c r="A114" s="58" t="s">
        <v>15</v>
      </c>
      <c r="B114" s="11" t="s">
        <v>57</v>
      </c>
      <c r="C114" s="11"/>
      <c r="D114" s="45">
        <f>D119+D123+D115+D117+D121</f>
        <v>8384.1</v>
      </c>
      <c r="E114" s="45">
        <f>E119+E123+E115+E117+E121</f>
        <v>548</v>
      </c>
      <c r="G114" s="93"/>
      <c r="H114" s="93"/>
      <c r="I114" s="93"/>
      <c r="J114" s="93"/>
      <c r="K114" s="93"/>
      <c r="L114" s="93"/>
      <c r="M114" s="93"/>
      <c r="N114" s="93"/>
      <c r="O114" s="93"/>
    </row>
    <row r="115" spans="1:15" ht="60">
      <c r="A115" s="59" t="s">
        <v>262</v>
      </c>
      <c r="B115" s="34" t="s">
        <v>230</v>
      </c>
      <c r="C115" s="34"/>
      <c r="D115" s="45">
        <f>D116</f>
        <v>7000</v>
      </c>
      <c r="E115" s="45">
        <v>0</v>
      </c>
      <c r="G115" s="93"/>
      <c r="H115" s="93"/>
      <c r="I115" s="93"/>
      <c r="J115" s="93"/>
      <c r="K115" s="93"/>
      <c r="L115" s="93"/>
      <c r="M115" s="93"/>
      <c r="N115" s="93"/>
      <c r="O115" s="93"/>
    </row>
    <row r="116" spans="1:15" ht="30">
      <c r="A116" s="61" t="s">
        <v>87</v>
      </c>
      <c r="B116" s="34" t="s">
        <v>230</v>
      </c>
      <c r="C116" s="34">
        <v>200</v>
      </c>
      <c r="D116" s="45">
        <f>H116+M116+O116</f>
        <v>7000</v>
      </c>
      <c r="E116" s="45">
        <v>0</v>
      </c>
      <c r="G116" s="93"/>
      <c r="H116" s="93">
        <v>3000</v>
      </c>
      <c r="I116" s="93"/>
      <c r="J116" s="93"/>
      <c r="K116" s="93"/>
      <c r="L116" s="93"/>
      <c r="M116" s="93">
        <v>2000</v>
      </c>
      <c r="N116" s="93"/>
      <c r="O116" s="93">
        <v>2000</v>
      </c>
    </row>
    <row r="117" spans="1:15" ht="105">
      <c r="A117" s="61" t="s">
        <v>286</v>
      </c>
      <c r="B117" s="34" t="s">
        <v>231</v>
      </c>
      <c r="C117" s="34"/>
      <c r="D117" s="45">
        <f>D118</f>
        <v>300</v>
      </c>
      <c r="E117" s="45">
        <v>0</v>
      </c>
      <c r="G117" s="93"/>
      <c r="H117" s="93"/>
      <c r="I117" s="93"/>
      <c r="J117" s="93"/>
      <c r="K117" s="93"/>
      <c r="L117" s="93"/>
      <c r="M117" s="93"/>
      <c r="N117" s="93"/>
      <c r="O117" s="93"/>
    </row>
    <row r="118" spans="1:15" ht="30">
      <c r="A118" s="61" t="s">
        <v>87</v>
      </c>
      <c r="B118" s="34" t="s">
        <v>231</v>
      </c>
      <c r="C118" s="34">
        <v>200</v>
      </c>
      <c r="D118" s="45">
        <v>300</v>
      </c>
      <c r="E118" s="45">
        <v>0</v>
      </c>
      <c r="G118" s="93"/>
      <c r="H118" s="93"/>
      <c r="I118" s="93"/>
      <c r="J118" s="93"/>
      <c r="K118" s="93"/>
      <c r="L118" s="93"/>
      <c r="M118" s="93"/>
      <c r="N118" s="93"/>
      <c r="O118" s="93"/>
    </row>
    <row r="119" spans="1:15" ht="127.5" customHeight="1">
      <c r="A119" s="85" t="s">
        <v>284</v>
      </c>
      <c r="B119" s="11" t="s">
        <v>58</v>
      </c>
      <c r="C119" s="11"/>
      <c r="D119" s="45">
        <f>D120</f>
        <v>250</v>
      </c>
      <c r="E119" s="45">
        <f>E120</f>
        <v>0</v>
      </c>
      <c r="G119" s="93"/>
      <c r="H119" s="93"/>
      <c r="I119" s="93"/>
      <c r="J119" s="93"/>
      <c r="K119" s="93"/>
      <c r="L119" s="93"/>
      <c r="M119" s="93"/>
      <c r="N119" s="93"/>
      <c r="O119" s="93"/>
    </row>
    <row r="120" spans="1:15">
      <c r="A120" s="59" t="s">
        <v>91</v>
      </c>
      <c r="B120" s="11" t="s">
        <v>58</v>
      </c>
      <c r="C120" s="11">
        <v>500</v>
      </c>
      <c r="D120" s="45">
        <v>250</v>
      </c>
      <c r="E120" s="45">
        <v>0</v>
      </c>
      <c r="G120" s="93"/>
      <c r="H120" s="93"/>
      <c r="I120" s="93"/>
      <c r="J120" s="93"/>
      <c r="K120" s="93"/>
      <c r="L120" s="93"/>
      <c r="M120" s="93"/>
      <c r="N120" s="93"/>
      <c r="O120" s="93"/>
    </row>
    <row r="121" spans="1:15" ht="45">
      <c r="A121" s="76" t="s">
        <v>260</v>
      </c>
      <c r="B121" s="32" t="s">
        <v>261</v>
      </c>
      <c r="C121" s="32"/>
      <c r="D121" s="45">
        <f>D122</f>
        <v>528</v>
      </c>
      <c r="E121" s="45">
        <f>E122</f>
        <v>548</v>
      </c>
      <c r="G121" s="93"/>
      <c r="H121" s="93"/>
      <c r="I121" s="93"/>
      <c r="J121" s="93"/>
      <c r="K121" s="93"/>
      <c r="L121" s="93"/>
      <c r="M121" s="93"/>
      <c r="N121" s="93"/>
      <c r="O121" s="93"/>
    </row>
    <row r="122" spans="1:15">
      <c r="A122" s="76" t="s">
        <v>91</v>
      </c>
      <c r="B122" s="32" t="s">
        <v>261</v>
      </c>
      <c r="C122" s="32">
        <v>500</v>
      </c>
      <c r="D122" s="45">
        <v>528</v>
      </c>
      <c r="E122" s="45">
        <v>548</v>
      </c>
      <c r="G122" s="93"/>
      <c r="H122" s="93"/>
      <c r="I122" s="93"/>
      <c r="J122" s="93"/>
      <c r="K122" s="93"/>
      <c r="L122" s="93"/>
      <c r="M122" s="93"/>
      <c r="N122" s="93"/>
      <c r="O122" s="93"/>
    </row>
    <row r="123" spans="1:15" ht="90">
      <c r="A123" s="61" t="s">
        <v>285</v>
      </c>
      <c r="B123" s="11" t="s">
        <v>201</v>
      </c>
      <c r="C123" s="11"/>
      <c r="D123" s="45">
        <f>D124</f>
        <v>306.10000000000002</v>
      </c>
      <c r="E123" s="45">
        <f>E124</f>
        <v>0</v>
      </c>
      <c r="G123" s="93"/>
      <c r="H123" s="93"/>
      <c r="I123" s="93"/>
      <c r="J123" s="93"/>
      <c r="K123" s="93"/>
      <c r="L123" s="93"/>
      <c r="M123" s="93"/>
      <c r="N123" s="93"/>
      <c r="O123" s="93"/>
    </row>
    <row r="124" spans="1:15">
      <c r="A124" s="59" t="s">
        <v>91</v>
      </c>
      <c r="B124" s="11" t="s">
        <v>201</v>
      </c>
      <c r="C124" s="11">
        <v>500</v>
      </c>
      <c r="D124" s="45">
        <v>306.10000000000002</v>
      </c>
      <c r="E124" s="45">
        <v>0</v>
      </c>
      <c r="G124" s="93"/>
      <c r="H124" s="93"/>
      <c r="I124" s="93"/>
      <c r="J124" s="93"/>
      <c r="K124" s="93"/>
      <c r="L124" s="93"/>
      <c r="M124" s="93"/>
      <c r="N124" s="93"/>
      <c r="O124" s="93"/>
    </row>
    <row r="125" spans="1:15">
      <c r="A125" s="57" t="s">
        <v>192</v>
      </c>
      <c r="B125" s="14" t="s">
        <v>59</v>
      </c>
      <c r="C125" s="14"/>
      <c r="D125" s="49">
        <f t="shared" ref="D125:E127" si="2">D126</f>
        <v>2091.5</v>
      </c>
      <c r="E125" s="49">
        <f t="shared" si="2"/>
        <v>3136.7</v>
      </c>
      <c r="G125" s="93"/>
      <c r="H125" s="93"/>
      <c r="I125" s="93"/>
      <c r="J125" s="93"/>
      <c r="K125" s="93"/>
      <c r="L125" s="93"/>
      <c r="M125" s="93"/>
      <c r="N125" s="93"/>
      <c r="O125" s="93"/>
    </row>
    <row r="126" spans="1:15" ht="30">
      <c r="A126" s="58" t="s">
        <v>17</v>
      </c>
      <c r="B126" s="11" t="s">
        <v>60</v>
      </c>
      <c r="C126" s="11"/>
      <c r="D126" s="45">
        <f>D127+D129</f>
        <v>2091.5</v>
      </c>
      <c r="E126" s="45">
        <f>E127+E129</f>
        <v>3136.7</v>
      </c>
      <c r="G126" s="93"/>
      <c r="H126" s="93"/>
      <c r="I126" s="93"/>
      <c r="J126" s="93"/>
      <c r="K126" s="93"/>
      <c r="L126" s="93"/>
      <c r="M126" s="93"/>
      <c r="N126" s="93"/>
      <c r="O126" s="93"/>
    </row>
    <row r="127" spans="1:15" ht="142.5" customHeight="1">
      <c r="A127" s="58" t="s">
        <v>95</v>
      </c>
      <c r="B127" s="11" t="s">
        <v>61</v>
      </c>
      <c r="C127" s="11"/>
      <c r="D127" s="45">
        <f t="shared" si="2"/>
        <v>1</v>
      </c>
      <c r="E127" s="45">
        <f t="shared" si="2"/>
        <v>1</v>
      </c>
      <c r="G127" s="93"/>
      <c r="H127" s="93"/>
      <c r="I127" s="93"/>
      <c r="J127" s="93"/>
      <c r="K127" s="93"/>
      <c r="L127" s="93"/>
      <c r="M127" s="93"/>
      <c r="N127" s="93"/>
      <c r="O127" s="93"/>
    </row>
    <row r="128" spans="1:15" ht="30">
      <c r="A128" s="59" t="s">
        <v>87</v>
      </c>
      <c r="B128" s="11" t="s">
        <v>61</v>
      </c>
      <c r="C128" s="11">
        <v>200</v>
      </c>
      <c r="D128" s="45">
        <v>1</v>
      </c>
      <c r="E128" s="45">
        <v>1</v>
      </c>
      <c r="G128" s="93"/>
      <c r="H128" s="93"/>
      <c r="I128" s="93"/>
      <c r="J128" s="93"/>
      <c r="K128" s="93"/>
      <c r="L128" s="93"/>
      <c r="M128" s="93"/>
      <c r="N128" s="93"/>
      <c r="O128" s="93"/>
    </row>
    <row r="129" spans="1:15" ht="105">
      <c r="A129" s="60" t="s">
        <v>237</v>
      </c>
      <c r="B129" s="32" t="s">
        <v>226</v>
      </c>
      <c r="C129" s="32"/>
      <c r="D129" s="45">
        <f>D130</f>
        <v>2090.5</v>
      </c>
      <c r="E129" s="45">
        <f>E130</f>
        <v>3135.7</v>
      </c>
      <c r="G129" s="93"/>
      <c r="H129" s="93"/>
      <c r="I129" s="93"/>
      <c r="J129" s="93"/>
      <c r="K129" s="93"/>
      <c r="L129" s="93"/>
      <c r="M129" s="93"/>
      <c r="N129" s="93"/>
      <c r="O129" s="93"/>
    </row>
    <row r="130" spans="1:15" ht="30">
      <c r="A130" s="60" t="s">
        <v>228</v>
      </c>
      <c r="B130" s="32" t="s">
        <v>226</v>
      </c>
      <c r="C130" s="32">
        <v>400</v>
      </c>
      <c r="D130" s="45">
        <f>G130+I130</f>
        <v>2090.5</v>
      </c>
      <c r="E130" s="45">
        <f>H130+J130</f>
        <v>3135.7</v>
      </c>
      <c r="G130" s="93">
        <v>2090</v>
      </c>
      <c r="H130" s="93">
        <v>3136</v>
      </c>
      <c r="I130" s="93">
        <v>0.5</v>
      </c>
      <c r="J130" s="93">
        <v>-0.3</v>
      </c>
      <c r="K130" s="93"/>
      <c r="L130" s="93"/>
      <c r="M130" s="93"/>
      <c r="N130" s="93"/>
      <c r="O130" s="93"/>
    </row>
    <row r="131" spans="1:15" ht="57">
      <c r="A131" s="13" t="s">
        <v>147</v>
      </c>
      <c r="B131" s="7" t="s">
        <v>62</v>
      </c>
      <c r="C131" s="7"/>
      <c r="D131" s="48">
        <f>D132+D144</f>
        <v>57363</v>
      </c>
      <c r="E131" s="48">
        <f>E132+E144</f>
        <v>59721</v>
      </c>
      <c r="G131" s="93"/>
      <c r="H131" s="93"/>
      <c r="I131" s="93"/>
      <c r="J131" s="93"/>
      <c r="K131" s="93"/>
      <c r="L131" s="93"/>
      <c r="M131" s="93"/>
      <c r="N131" s="93"/>
      <c r="O131" s="93"/>
    </row>
    <row r="132" spans="1:15" ht="60">
      <c r="A132" s="57" t="s">
        <v>193</v>
      </c>
      <c r="B132" s="14" t="s">
        <v>63</v>
      </c>
      <c r="C132" s="14"/>
      <c r="D132" s="49">
        <f>D133</f>
        <v>57163</v>
      </c>
      <c r="E132" s="49">
        <f>E133</f>
        <v>59521</v>
      </c>
      <c r="G132" s="93"/>
      <c r="H132" s="93"/>
      <c r="I132" s="93"/>
      <c r="J132" s="93"/>
      <c r="K132" s="93"/>
      <c r="L132" s="93"/>
      <c r="M132" s="93"/>
      <c r="N132" s="93"/>
      <c r="O132" s="93"/>
    </row>
    <row r="133" spans="1:15" ht="74.25" customHeight="1">
      <c r="A133" s="58" t="s">
        <v>19</v>
      </c>
      <c r="B133" s="11" t="s">
        <v>64</v>
      </c>
      <c r="C133" s="11"/>
      <c r="D133" s="45">
        <f>D134+D136+D138+D140+D142</f>
        <v>57163</v>
      </c>
      <c r="E133" s="45">
        <f>E134+E136+E138+E140+E142</f>
        <v>59521</v>
      </c>
      <c r="G133" s="93"/>
      <c r="H133" s="93"/>
      <c r="I133" s="93"/>
      <c r="J133" s="93"/>
      <c r="K133" s="93"/>
      <c r="L133" s="93"/>
      <c r="M133" s="93"/>
      <c r="N133" s="93"/>
      <c r="O133" s="93"/>
    </row>
    <row r="134" spans="1:15" ht="60">
      <c r="A134" s="68" t="s">
        <v>194</v>
      </c>
      <c r="B134" s="11" t="s">
        <v>65</v>
      </c>
      <c r="C134" s="11"/>
      <c r="D134" s="45">
        <f>D135</f>
        <v>13552.8</v>
      </c>
      <c r="E134" s="45">
        <f>E135</f>
        <v>14383.7</v>
      </c>
      <c r="G134" s="93"/>
      <c r="H134" s="93"/>
      <c r="I134" s="93"/>
      <c r="J134" s="93"/>
      <c r="K134" s="93"/>
      <c r="L134" s="93"/>
      <c r="M134" s="93"/>
      <c r="N134" s="93"/>
      <c r="O134" s="93"/>
    </row>
    <row r="135" spans="1:15" ht="30">
      <c r="A135" s="59" t="s">
        <v>87</v>
      </c>
      <c r="B135" s="11" t="s">
        <v>65</v>
      </c>
      <c r="C135" s="11">
        <v>200</v>
      </c>
      <c r="D135" s="45">
        <v>13552.8</v>
      </c>
      <c r="E135" s="45">
        <v>14383.7</v>
      </c>
      <c r="G135" s="93"/>
      <c r="H135" s="93"/>
      <c r="I135" s="93"/>
      <c r="J135" s="93"/>
      <c r="K135" s="93"/>
      <c r="L135" s="93"/>
      <c r="M135" s="93"/>
      <c r="N135" s="93"/>
      <c r="O135" s="93"/>
    </row>
    <row r="136" spans="1:15" ht="120" customHeight="1">
      <c r="A136" s="61" t="s">
        <v>198</v>
      </c>
      <c r="B136" s="11" t="s">
        <v>137</v>
      </c>
      <c r="C136" s="12"/>
      <c r="D136" s="47">
        <f>D137</f>
        <v>100</v>
      </c>
      <c r="E136" s="47">
        <f>E137</f>
        <v>100</v>
      </c>
      <c r="G136" s="93"/>
      <c r="H136" s="93"/>
      <c r="I136" s="93"/>
      <c r="J136" s="93"/>
      <c r="K136" s="93"/>
      <c r="L136" s="93"/>
      <c r="M136" s="93"/>
      <c r="N136" s="93"/>
      <c r="O136" s="93"/>
    </row>
    <row r="137" spans="1:15" ht="39" customHeight="1">
      <c r="A137" s="59" t="s">
        <v>87</v>
      </c>
      <c r="B137" s="11" t="s">
        <v>137</v>
      </c>
      <c r="C137" s="12" t="s">
        <v>110</v>
      </c>
      <c r="D137" s="47">
        <v>100</v>
      </c>
      <c r="E137" s="47">
        <v>100</v>
      </c>
      <c r="G137" s="93"/>
      <c r="H137" s="93"/>
      <c r="I137" s="93"/>
      <c r="J137" s="93"/>
      <c r="K137" s="93"/>
      <c r="L137" s="93"/>
      <c r="M137" s="93"/>
      <c r="N137" s="93"/>
      <c r="O137" s="93"/>
    </row>
    <row r="138" spans="1:15" ht="90">
      <c r="A138" s="58" t="s">
        <v>199</v>
      </c>
      <c r="B138" s="11" t="s">
        <v>66</v>
      </c>
      <c r="C138" s="11"/>
      <c r="D138" s="45">
        <f>D139</f>
        <v>27836</v>
      </c>
      <c r="E138" s="45">
        <f>E139</f>
        <v>28443</v>
      </c>
      <c r="G138" s="93"/>
      <c r="H138" s="93"/>
      <c r="I138" s="93"/>
      <c r="J138" s="93"/>
      <c r="K138" s="93"/>
      <c r="L138" s="93"/>
      <c r="M138" s="93"/>
      <c r="N138" s="93"/>
      <c r="O138" s="93"/>
    </row>
    <row r="139" spans="1:15" ht="30">
      <c r="A139" s="59" t="s">
        <v>87</v>
      </c>
      <c r="B139" s="11" t="s">
        <v>66</v>
      </c>
      <c r="C139" s="11">
        <v>200</v>
      </c>
      <c r="D139" s="45">
        <v>27836</v>
      </c>
      <c r="E139" s="45">
        <v>28443</v>
      </c>
      <c r="G139" s="93"/>
      <c r="H139" s="93"/>
      <c r="I139" s="93"/>
      <c r="J139" s="93"/>
      <c r="K139" s="93"/>
      <c r="L139" s="93"/>
      <c r="M139" s="93"/>
      <c r="N139" s="93"/>
      <c r="O139" s="93"/>
    </row>
    <row r="140" spans="1:15" ht="75">
      <c r="A140" s="59" t="s">
        <v>121</v>
      </c>
      <c r="B140" s="11" t="s">
        <v>122</v>
      </c>
      <c r="C140" s="11"/>
      <c r="D140" s="45">
        <f>D141</f>
        <v>15393</v>
      </c>
      <c r="E140" s="45">
        <f>E141</f>
        <v>16307</v>
      </c>
      <c r="G140" s="93"/>
      <c r="H140" s="93"/>
      <c r="I140" s="93"/>
      <c r="J140" s="93"/>
      <c r="K140" s="93"/>
      <c r="L140" s="93"/>
      <c r="M140" s="93"/>
      <c r="N140" s="93"/>
      <c r="O140" s="93"/>
    </row>
    <row r="141" spans="1:15" ht="30">
      <c r="A141" s="59" t="s">
        <v>87</v>
      </c>
      <c r="B141" s="11" t="s">
        <v>122</v>
      </c>
      <c r="C141" s="11">
        <v>200</v>
      </c>
      <c r="D141" s="45">
        <v>15393</v>
      </c>
      <c r="E141" s="45">
        <v>16307</v>
      </c>
      <c r="G141" s="93"/>
      <c r="H141" s="93"/>
      <c r="I141" s="93"/>
      <c r="J141" s="93"/>
      <c r="K141" s="93"/>
      <c r="L141" s="93"/>
      <c r="M141" s="93"/>
      <c r="N141" s="93"/>
      <c r="O141" s="93"/>
    </row>
    <row r="142" spans="1:15" ht="75">
      <c r="A142" s="58" t="s">
        <v>93</v>
      </c>
      <c r="B142" s="11" t="s">
        <v>142</v>
      </c>
      <c r="C142" s="11"/>
      <c r="D142" s="45">
        <f>D143</f>
        <v>281.2</v>
      </c>
      <c r="E142" s="45">
        <f>E143</f>
        <v>287.3</v>
      </c>
      <c r="G142" s="93"/>
      <c r="H142" s="93"/>
      <c r="I142" s="93"/>
      <c r="J142" s="93"/>
      <c r="K142" s="93"/>
      <c r="L142" s="93"/>
      <c r="M142" s="93"/>
      <c r="N142" s="93"/>
      <c r="O142" s="93"/>
    </row>
    <row r="143" spans="1:15" ht="30">
      <c r="A143" s="59" t="s">
        <v>87</v>
      </c>
      <c r="B143" s="11" t="s">
        <v>142</v>
      </c>
      <c r="C143" s="11">
        <v>200</v>
      </c>
      <c r="D143" s="45">
        <v>281.2</v>
      </c>
      <c r="E143" s="45">
        <v>287.3</v>
      </c>
      <c r="G143" s="93"/>
      <c r="H143" s="93"/>
      <c r="I143" s="93"/>
      <c r="J143" s="93"/>
      <c r="K143" s="93"/>
      <c r="L143" s="93"/>
      <c r="M143" s="93"/>
      <c r="N143" s="93"/>
      <c r="O143" s="93"/>
    </row>
    <row r="144" spans="1:15" ht="30">
      <c r="A144" s="73" t="s">
        <v>246</v>
      </c>
      <c r="B144" s="74" t="s">
        <v>247</v>
      </c>
      <c r="C144" s="74"/>
      <c r="D144" s="49">
        <f t="shared" ref="D144:E146" si="3">D145</f>
        <v>200</v>
      </c>
      <c r="E144" s="49">
        <f t="shared" si="3"/>
        <v>200</v>
      </c>
      <c r="G144" s="93"/>
      <c r="H144" s="93"/>
      <c r="I144" s="93"/>
      <c r="J144" s="93"/>
      <c r="K144" s="93"/>
      <c r="L144" s="93"/>
      <c r="M144" s="93"/>
      <c r="N144" s="93"/>
      <c r="O144" s="93"/>
    </row>
    <row r="145" spans="1:15" ht="30">
      <c r="A145" s="75" t="s">
        <v>248</v>
      </c>
      <c r="B145" s="34" t="s">
        <v>249</v>
      </c>
      <c r="C145" s="34"/>
      <c r="D145" s="45">
        <f t="shared" si="3"/>
        <v>200</v>
      </c>
      <c r="E145" s="45">
        <f t="shared" si="3"/>
        <v>200</v>
      </c>
      <c r="G145" s="93"/>
      <c r="H145" s="93"/>
      <c r="I145" s="93"/>
      <c r="J145" s="93"/>
      <c r="K145" s="93"/>
      <c r="L145" s="93"/>
      <c r="M145" s="93"/>
      <c r="N145" s="93"/>
      <c r="O145" s="93"/>
    </row>
    <row r="146" spans="1:15" ht="45">
      <c r="A146" s="75" t="s">
        <v>250</v>
      </c>
      <c r="B146" s="34" t="s">
        <v>251</v>
      </c>
      <c r="C146" s="34"/>
      <c r="D146" s="45">
        <f t="shared" si="3"/>
        <v>200</v>
      </c>
      <c r="E146" s="45">
        <f t="shared" si="3"/>
        <v>200</v>
      </c>
      <c r="G146" s="93"/>
      <c r="H146" s="93"/>
      <c r="I146" s="93"/>
      <c r="J146" s="93"/>
      <c r="K146" s="93"/>
      <c r="L146" s="93"/>
      <c r="M146" s="93"/>
      <c r="N146" s="93"/>
      <c r="O146" s="93"/>
    </row>
    <row r="147" spans="1:15" ht="30">
      <c r="A147" s="76" t="s">
        <v>87</v>
      </c>
      <c r="B147" s="34" t="s">
        <v>251</v>
      </c>
      <c r="C147" s="34">
        <v>200</v>
      </c>
      <c r="D147" s="45">
        <v>200</v>
      </c>
      <c r="E147" s="45">
        <v>200</v>
      </c>
      <c r="G147" s="93"/>
      <c r="H147" s="93"/>
      <c r="I147" s="93"/>
      <c r="J147" s="93"/>
      <c r="K147" s="93"/>
      <c r="L147" s="93"/>
      <c r="M147" s="93"/>
      <c r="N147" s="93"/>
      <c r="O147" s="93"/>
    </row>
    <row r="148" spans="1:15" ht="99.75">
      <c r="A148" s="13" t="s">
        <v>148</v>
      </c>
      <c r="B148" s="7" t="s">
        <v>67</v>
      </c>
      <c r="C148" s="7"/>
      <c r="D148" s="48">
        <f>D149+D179</f>
        <v>39100.6</v>
      </c>
      <c r="E148" s="48">
        <f>E149+E179</f>
        <v>39194.1</v>
      </c>
      <c r="G148" s="93"/>
      <c r="H148" s="93"/>
      <c r="I148" s="93"/>
      <c r="J148" s="93"/>
      <c r="K148" s="93"/>
      <c r="L148" s="93"/>
      <c r="M148" s="93"/>
      <c r="N148" s="93"/>
      <c r="O148" s="93"/>
    </row>
    <row r="149" spans="1:15" ht="49.5" customHeight="1">
      <c r="A149" s="63" t="s">
        <v>195</v>
      </c>
      <c r="B149" s="14" t="s">
        <v>68</v>
      </c>
      <c r="C149" s="14"/>
      <c r="D149" s="49">
        <f>D150</f>
        <v>28812.400000000001</v>
      </c>
      <c r="E149" s="49">
        <f>E150</f>
        <v>29441.200000000001</v>
      </c>
      <c r="G149" s="93"/>
      <c r="H149" s="93"/>
      <c r="I149" s="93"/>
      <c r="J149" s="93"/>
      <c r="K149" s="93"/>
      <c r="L149" s="93"/>
      <c r="M149" s="93"/>
      <c r="N149" s="93"/>
      <c r="O149" s="93"/>
    </row>
    <row r="150" spans="1:15" ht="30">
      <c r="A150" s="58" t="s">
        <v>23</v>
      </c>
      <c r="B150" s="11" t="s">
        <v>69</v>
      </c>
      <c r="C150" s="11"/>
      <c r="D150" s="45">
        <f>D151+D157+D159+D161+D164+D167+D173+D175+D177+D155+D169+D171</f>
        <v>28812.400000000001</v>
      </c>
      <c r="E150" s="45">
        <f>E151+E157+E159+E161+E164+E167+E173+E175+E177+E155+E169+E171</f>
        <v>29441.200000000001</v>
      </c>
      <c r="G150" s="93"/>
      <c r="H150" s="93"/>
      <c r="I150" s="93"/>
      <c r="J150" s="93"/>
      <c r="K150" s="93"/>
      <c r="L150" s="93"/>
      <c r="M150" s="93"/>
      <c r="N150" s="93"/>
      <c r="O150" s="93"/>
    </row>
    <row r="151" spans="1:15" ht="30">
      <c r="A151" s="58" t="s">
        <v>78</v>
      </c>
      <c r="B151" s="11" t="s">
        <v>70</v>
      </c>
      <c r="C151" s="11"/>
      <c r="D151" s="45">
        <f>D152+D153+D154</f>
        <v>21561.200000000001</v>
      </c>
      <c r="E151" s="45">
        <f>E152+E153+E154</f>
        <v>22173</v>
      </c>
      <c r="G151" s="93"/>
      <c r="H151" s="93"/>
      <c r="I151" s="93"/>
      <c r="J151" s="93"/>
      <c r="K151" s="93"/>
      <c r="L151" s="93"/>
      <c r="M151" s="93"/>
      <c r="N151" s="93"/>
      <c r="O151" s="93"/>
    </row>
    <row r="152" spans="1:15" ht="75">
      <c r="A152" s="60" t="s">
        <v>88</v>
      </c>
      <c r="B152" s="32" t="s">
        <v>70</v>
      </c>
      <c r="C152" s="32">
        <v>100</v>
      </c>
      <c r="D152" s="45">
        <f>H152+M152</f>
        <v>18347</v>
      </c>
      <c r="E152" s="45">
        <v>18356.8</v>
      </c>
      <c r="G152" s="93"/>
      <c r="H152" s="93">
        <v>20347</v>
      </c>
      <c r="I152" s="93"/>
      <c r="J152" s="93"/>
      <c r="K152" s="93"/>
      <c r="L152" s="93"/>
      <c r="M152" s="93">
        <v>-2000</v>
      </c>
      <c r="N152" s="93"/>
      <c r="O152" s="93"/>
    </row>
    <row r="153" spans="1:15" ht="30">
      <c r="A153" s="61" t="s">
        <v>87</v>
      </c>
      <c r="B153" s="32" t="s">
        <v>70</v>
      </c>
      <c r="C153" s="32">
        <v>200</v>
      </c>
      <c r="D153" s="45">
        <f>H153+O153</f>
        <v>3194.2</v>
      </c>
      <c r="E153" s="45">
        <v>3796.2</v>
      </c>
      <c r="G153" s="93"/>
      <c r="H153" s="93">
        <v>4234.2</v>
      </c>
      <c r="I153" s="93"/>
      <c r="J153" s="93"/>
      <c r="K153" s="93"/>
      <c r="L153" s="93"/>
      <c r="M153" s="93"/>
      <c r="N153" s="93"/>
      <c r="O153" s="93">
        <v>-1040</v>
      </c>
    </row>
    <row r="154" spans="1:15">
      <c r="A154" s="61" t="s">
        <v>89</v>
      </c>
      <c r="B154" s="32" t="s">
        <v>70</v>
      </c>
      <c r="C154" s="32">
        <v>800</v>
      </c>
      <c r="D154" s="45">
        <v>20</v>
      </c>
      <c r="E154" s="45">
        <v>20</v>
      </c>
      <c r="G154" s="93"/>
      <c r="H154" s="93"/>
      <c r="I154" s="93"/>
      <c r="J154" s="93"/>
      <c r="K154" s="93"/>
      <c r="L154" s="93"/>
      <c r="M154" s="93"/>
      <c r="N154" s="93"/>
      <c r="O154" s="93"/>
    </row>
    <row r="155" spans="1:15" ht="60">
      <c r="A155" s="61" t="s">
        <v>136</v>
      </c>
      <c r="B155" s="34" t="s">
        <v>220</v>
      </c>
      <c r="C155" s="34"/>
      <c r="D155" s="45">
        <f>D156</f>
        <v>2414</v>
      </c>
      <c r="E155" s="45">
        <f>E156</f>
        <v>2414</v>
      </c>
      <c r="G155" s="93"/>
      <c r="H155" s="93"/>
      <c r="I155" s="93"/>
      <c r="J155" s="93"/>
      <c r="K155" s="93"/>
      <c r="L155" s="93"/>
      <c r="M155" s="93"/>
      <c r="N155" s="93"/>
      <c r="O155" s="93"/>
    </row>
    <row r="156" spans="1:15" ht="75">
      <c r="A156" s="60" t="s">
        <v>88</v>
      </c>
      <c r="B156" s="34" t="s">
        <v>220</v>
      </c>
      <c r="C156" s="34">
        <v>100</v>
      </c>
      <c r="D156" s="45">
        <v>2414</v>
      </c>
      <c r="E156" s="45">
        <v>2414</v>
      </c>
      <c r="G156" s="93"/>
      <c r="H156" s="93"/>
      <c r="I156" s="93"/>
      <c r="J156" s="93"/>
      <c r="K156" s="93"/>
      <c r="L156" s="93"/>
      <c r="M156" s="93"/>
      <c r="N156" s="93"/>
      <c r="O156" s="93"/>
    </row>
    <row r="157" spans="1:15">
      <c r="A157" s="59" t="s">
        <v>113</v>
      </c>
      <c r="B157" s="11" t="s">
        <v>120</v>
      </c>
      <c r="C157" s="11"/>
      <c r="D157" s="45">
        <f>D158</f>
        <v>1882</v>
      </c>
      <c r="E157" s="45">
        <f>E158</f>
        <v>1882</v>
      </c>
      <c r="G157" s="93"/>
      <c r="H157" s="93"/>
      <c r="I157" s="93"/>
      <c r="J157" s="93"/>
      <c r="K157" s="93"/>
      <c r="L157" s="93"/>
      <c r="M157" s="93"/>
      <c r="N157" s="93"/>
      <c r="O157" s="93"/>
    </row>
    <row r="158" spans="1:15" ht="75">
      <c r="A158" s="59" t="s">
        <v>88</v>
      </c>
      <c r="B158" s="11" t="s">
        <v>120</v>
      </c>
      <c r="C158" s="11">
        <v>100</v>
      </c>
      <c r="D158" s="45">
        <v>1882</v>
      </c>
      <c r="E158" s="45">
        <v>1882</v>
      </c>
      <c r="G158" s="93"/>
      <c r="H158" s="93"/>
      <c r="I158" s="93"/>
      <c r="J158" s="93"/>
      <c r="K158" s="93"/>
      <c r="L158" s="93"/>
      <c r="M158" s="93"/>
      <c r="N158" s="93"/>
      <c r="O158" s="93"/>
    </row>
    <row r="159" spans="1:15" ht="135">
      <c r="A159" s="58" t="s">
        <v>133</v>
      </c>
      <c r="B159" s="11" t="s">
        <v>71</v>
      </c>
      <c r="C159" s="11"/>
      <c r="D159" s="45">
        <f>D160</f>
        <v>104.4</v>
      </c>
      <c r="E159" s="45">
        <f>E160</f>
        <v>104.4</v>
      </c>
      <c r="G159" s="93"/>
      <c r="H159" s="93"/>
      <c r="I159" s="93"/>
      <c r="J159" s="93"/>
      <c r="K159" s="93"/>
      <c r="L159" s="93"/>
      <c r="M159" s="93"/>
      <c r="N159" s="93"/>
      <c r="O159" s="93"/>
    </row>
    <row r="160" spans="1:15" ht="30">
      <c r="A160" s="58" t="s">
        <v>90</v>
      </c>
      <c r="B160" s="11" t="s">
        <v>71</v>
      </c>
      <c r="C160" s="11">
        <v>300</v>
      </c>
      <c r="D160" s="45">
        <v>104.4</v>
      </c>
      <c r="E160" s="45">
        <v>104.4</v>
      </c>
      <c r="G160" s="93"/>
      <c r="H160" s="93"/>
      <c r="I160" s="93"/>
      <c r="J160" s="93"/>
      <c r="K160" s="93"/>
      <c r="L160" s="93"/>
      <c r="M160" s="93"/>
      <c r="N160" s="93"/>
      <c r="O160" s="93"/>
    </row>
    <row r="161" spans="1:15" ht="75">
      <c r="A161" s="58" t="s">
        <v>96</v>
      </c>
      <c r="B161" s="11" t="s">
        <v>72</v>
      </c>
      <c r="C161" s="11"/>
      <c r="D161" s="45">
        <f>D162+D163</f>
        <v>558</v>
      </c>
      <c r="E161" s="45">
        <f>E162+E163</f>
        <v>554</v>
      </c>
      <c r="G161" s="93"/>
      <c r="H161" s="93"/>
      <c r="I161" s="93"/>
      <c r="J161" s="93"/>
      <c r="K161" s="93"/>
      <c r="L161" s="93"/>
      <c r="M161" s="93"/>
      <c r="N161" s="93"/>
      <c r="O161" s="93"/>
    </row>
    <row r="162" spans="1:15" ht="75">
      <c r="A162" s="58" t="s">
        <v>88</v>
      </c>
      <c r="B162" s="11" t="s">
        <v>72</v>
      </c>
      <c r="C162" s="11">
        <v>100</v>
      </c>
      <c r="D162" s="45">
        <v>468.5</v>
      </c>
      <c r="E162" s="45">
        <v>468.5</v>
      </c>
      <c r="G162" s="93"/>
      <c r="H162" s="93"/>
      <c r="I162" s="93"/>
      <c r="J162" s="93"/>
      <c r="K162" s="93"/>
      <c r="L162" s="93"/>
      <c r="M162" s="93"/>
      <c r="N162" s="93"/>
      <c r="O162" s="93"/>
    </row>
    <row r="163" spans="1:15" ht="30">
      <c r="A163" s="59" t="s">
        <v>87</v>
      </c>
      <c r="B163" s="11" t="s">
        <v>72</v>
      </c>
      <c r="C163" s="11">
        <v>200</v>
      </c>
      <c r="D163" s="45">
        <v>89.5</v>
      </c>
      <c r="E163" s="45">
        <v>85.5</v>
      </c>
      <c r="G163" s="93"/>
      <c r="H163" s="93"/>
      <c r="I163" s="93"/>
      <c r="J163" s="93"/>
      <c r="K163" s="93"/>
      <c r="L163" s="93"/>
      <c r="M163" s="93"/>
      <c r="N163" s="93"/>
      <c r="O163" s="93"/>
    </row>
    <row r="164" spans="1:15" ht="75">
      <c r="A164" s="58" t="s">
        <v>97</v>
      </c>
      <c r="B164" s="11" t="s">
        <v>73</v>
      </c>
      <c r="C164" s="11"/>
      <c r="D164" s="45">
        <f>D165+D166</f>
        <v>67</v>
      </c>
      <c r="E164" s="45">
        <f>E165+E166</f>
        <v>67</v>
      </c>
      <c r="G164" s="93"/>
      <c r="H164" s="93"/>
      <c r="I164" s="93"/>
      <c r="J164" s="93"/>
      <c r="K164" s="93"/>
      <c r="L164" s="93"/>
      <c r="M164" s="93"/>
      <c r="N164" s="93"/>
      <c r="O164" s="93"/>
    </row>
    <row r="165" spans="1:15" ht="75">
      <c r="A165" s="58" t="s">
        <v>88</v>
      </c>
      <c r="B165" s="11" t="s">
        <v>73</v>
      </c>
      <c r="C165" s="11">
        <v>100</v>
      </c>
      <c r="D165" s="45">
        <v>32.5</v>
      </c>
      <c r="E165" s="45">
        <v>32.5</v>
      </c>
      <c r="G165" s="93"/>
      <c r="H165" s="93"/>
      <c r="I165" s="93"/>
      <c r="J165" s="93"/>
      <c r="K165" s="93"/>
      <c r="L165" s="93"/>
      <c r="M165" s="93"/>
      <c r="N165" s="93"/>
      <c r="O165" s="93"/>
    </row>
    <row r="166" spans="1:15" ht="30">
      <c r="A166" s="59" t="s">
        <v>87</v>
      </c>
      <c r="B166" s="11" t="s">
        <v>73</v>
      </c>
      <c r="C166" s="11">
        <v>200</v>
      </c>
      <c r="D166" s="45">
        <v>34.5</v>
      </c>
      <c r="E166" s="45">
        <v>34.5</v>
      </c>
      <c r="G166" s="93"/>
      <c r="H166" s="93"/>
      <c r="I166" s="93"/>
      <c r="J166" s="93"/>
      <c r="K166" s="93"/>
      <c r="L166" s="93"/>
      <c r="M166" s="93"/>
      <c r="N166" s="93"/>
      <c r="O166" s="93"/>
    </row>
    <row r="167" spans="1:15" ht="90">
      <c r="A167" s="59" t="s">
        <v>115</v>
      </c>
      <c r="B167" s="11" t="s">
        <v>74</v>
      </c>
      <c r="C167" s="11"/>
      <c r="D167" s="45">
        <f>D168</f>
        <v>1</v>
      </c>
      <c r="E167" s="45">
        <f>E168</f>
        <v>1</v>
      </c>
      <c r="G167" s="93"/>
      <c r="H167" s="93"/>
      <c r="I167" s="93"/>
      <c r="J167" s="93"/>
      <c r="K167" s="93"/>
      <c r="L167" s="93"/>
      <c r="M167" s="93"/>
      <c r="N167" s="93"/>
      <c r="O167" s="93"/>
    </row>
    <row r="168" spans="1:15" ht="30">
      <c r="A168" s="59" t="s">
        <v>87</v>
      </c>
      <c r="B168" s="11" t="s">
        <v>74</v>
      </c>
      <c r="C168" s="11">
        <v>200</v>
      </c>
      <c r="D168" s="45">
        <v>1</v>
      </c>
      <c r="E168" s="45">
        <v>1</v>
      </c>
      <c r="G168" s="93"/>
      <c r="H168" s="93"/>
      <c r="I168" s="93"/>
      <c r="J168" s="93"/>
      <c r="K168" s="93"/>
      <c r="L168" s="93"/>
      <c r="M168" s="93"/>
      <c r="N168" s="93"/>
      <c r="O168" s="93"/>
    </row>
    <row r="169" spans="1:15" ht="90">
      <c r="A169" s="75" t="s">
        <v>244</v>
      </c>
      <c r="B169" s="34" t="s">
        <v>245</v>
      </c>
      <c r="C169" s="34"/>
      <c r="D169" s="45">
        <f>D170</f>
        <v>1233</v>
      </c>
      <c r="E169" s="45">
        <f>E170</f>
        <v>1233</v>
      </c>
      <c r="G169" s="93"/>
      <c r="H169" s="93"/>
      <c r="I169" s="93"/>
      <c r="J169" s="93"/>
      <c r="K169" s="93"/>
      <c r="L169" s="93"/>
      <c r="M169" s="93"/>
      <c r="N169" s="93"/>
      <c r="O169" s="93"/>
    </row>
    <row r="170" spans="1:15" ht="30">
      <c r="A170" s="76" t="s">
        <v>87</v>
      </c>
      <c r="B170" s="34" t="s">
        <v>245</v>
      </c>
      <c r="C170" s="34">
        <v>200</v>
      </c>
      <c r="D170" s="45">
        <f>G170+I170</f>
        <v>1233</v>
      </c>
      <c r="E170" s="45">
        <f>H170+J170</f>
        <v>1233</v>
      </c>
      <c r="G170" s="93">
        <v>873.3</v>
      </c>
      <c r="H170" s="93">
        <v>873.3</v>
      </c>
      <c r="I170" s="93">
        <v>359.7</v>
      </c>
      <c r="J170" s="93">
        <v>359.7</v>
      </c>
      <c r="K170" s="93"/>
      <c r="L170" s="93"/>
      <c r="M170" s="93"/>
      <c r="N170" s="93"/>
      <c r="O170" s="93"/>
    </row>
    <row r="171" spans="1:15" ht="75">
      <c r="A171" s="76" t="s">
        <v>273</v>
      </c>
      <c r="B171" s="34" t="s">
        <v>274</v>
      </c>
      <c r="C171" s="34"/>
      <c r="D171" s="45">
        <f>D172</f>
        <v>365</v>
      </c>
      <c r="E171" s="45">
        <f>E172</f>
        <v>365</v>
      </c>
      <c r="G171" s="93"/>
      <c r="H171" s="93"/>
      <c r="I171" s="93"/>
      <c r="J171" s="93"/>
      <c r="K171" s="93"/>
      <c r="L171" s="93"/>
      <c r="M171" s="93"/>
      <c r="N171" s="93"/>
      <c r="O171" s="93"/>
    </row>
    <row r="172" spans="1:15" ht="30">
      <c r="A172" s="76" t="s">
        <v>87</v>
      </c>
      <c r="B172" s="34" t="s">
        <v>274</v>
      </c>
      <c r="C172" s="34">
        <v>200</v>
      </c>
      <c r="D172" s="45">
        <f>I172</f>
        <v>365</v>
      </c>
      <c r="E172" s="45">
        <f>J172</f>
        <v>365</v>
      </c>
      <c r="G172" s="93"/>
      <c r="H172" s="93"/>
      <c r="I172" s="93">
        <v>365</v>
      </c>
      <c r="J172" s="93">
        <v>365</v>
      </c>
      <c r="K172" s="93"/>
      <c r="L172" s="93"/>
      <c r="M172" s="93"/>
      <c r="N172" s="93"/>
      <c r="O172" s="93"/>
    </row>
    <row r="173" spans="1:15" ht="60">
      <c r="A173" s="61" t="s">
        <v>240</v>
      </c>
      <c r="B173" s="11" t="s">
        <v>75</v>
      </c>
      <c r="C173" s="11"/>
      <c r="D173" s="45">
        <f>D174</f>
        <v>550.5</v>
      </c>
      <c r="E173" s="52">
        <f>E174</f>
        <v>571.30000000000007</v>
      </c>
      <c r="G173" s="93"/>
      <c r="H173" s="93"/>
      <c r="I173" s="93"/>
      <c r="J173" s="93"/>
      <c r="K173" s="93"/>
      <c r="L173" s="93"/>
      <c r="M173" s="93"/>
      <c r="N173" s="93"/>
      <c r="O173" s="93"/>
    </row>
    <row r="174" spans="1:15">
      <c r="A174" s="58" t="s">
        <v>91</v>
      </c>
      <c r="B174" s="11" t="s">
        <v>75</v>
      </c>
      <c r="C174" s="11">
        <v>500</v>
      </c>
      <c r="D174" s="45">
        <f>G174+I174</f>
        <v>550.5</v>
      </c>
      <c r="E174" s="52">
        <f>H174+J174</f>
        <v>571.30000000000007</v>
      </c>
      <c r="G174" s="93">
        <v>550.4</v>
      </c>
      <c r="H174" s="93">
        <v>571.20000000000005</v>
      </c>
      <c r="I174" s="93">
        <v>0.1</v>
      </c>
      <c r="J174" s="93">
        <v>0.1</v>
      </c>
      <c r="K174" s="93"/>
      <c r="L174" s="93"/>
      <c r="M174" s="93"/>
      <c r="N174" s="93"/>
      <c r="O174" s="93"/>
    </row>
    <row r="175" spans="1:15" ht="63.75" customHeight="1">
      <c r="A175" s="58" t="s">
        <v>238</v>
      </c>
      <c r="B175" s="11" t="s">
        <v>138</v>
      </c>
      <c r="C175" s="11"/>
      <c r="D175" s="45">
        <f>D176</f>
        <v>1.3</v>
      </c>
      <c r="E175" s="45">
        <f>E176</f>
        <v>1.5</v>
      </c>
      <c r="G175" s="93"/>
      <c r="H175" s="93"/>
      <c r="I175" s="93"/>
      <c r="J175" s="93"/>
      <c r="K175" s="93"/>
      <c r="L175" s="93"/>
      <c r="M175" s="93"/>
      <c r="N175" s="93"/>
      <c r="O175" s="93"/>
    </row>
    <row r="176" spans="1:15" ht="30">
      <c r="A176" s="59" t="s">
        <v>87</v>
      </c>
      <c r="B176" s="11" t="s">
        <v>138</v>
      </c>
      <c r="C176" s="11">
        <v>200</v>
      </c>
      <c r="D176" s="45">
        <v>1.3</v>
      </c>
      <c r="E176" s="45">
        <v>1.5</v>
      </c>
      <c r="G176" s="93"/>
      <c r="H176" s="93"/>
      <c r="I176" s="93"/>
      <c r="J176" s="93"/>
      <c r="K176" s="93"/>
      <c r="L176" s="93"/>
      <c r="M176" s="93"/>
      <c r="N176" s="93"/>
      <c r="O176" s="93"/>
    </row>
    <row r="177" spans="1:15" ht="75">
      <c r="A177" s="58" t="s">
        <v>134</v>
      </c>
      <c r="B177" s="11" t="s">
        <v>76</v>
      </c>
      <c r="C177" s="11"/>
      <c r="D177" s="45">
        <f>D178</f>
        <v>75</v>
      </c>
      <c r="E177" s="45">
        <f>E178</f>
        <v>75</v>
      </c>
      <c r="G177" s="93"/>
      <c r="H177" s="93"/>
      <c r="I177" s="93"/>
      <c r="J177" s="93"/>
      <c r="K177" s="93"/>
      <c r="L177" s="93"/>
      <c r="M177" s="93"/>
      <c r="N177" s="93"/>
      <c r="O177" s="93"/>
    </row>
    <row r="178" spans="1:15" ht="30">
      <c r="A178" s="59" t="s">
        <v>87</v>
      </c>
      <c r="B178" s="11" t="s">
        <v>76</v>
      </c>
      <c r="C178" s="11">
        <v>200</v>
      </c>
      <c r="D178" s="45">
        <v>75</v>
      </c>
      <c r="E178" s="45">
        <v>75</v>
      </c>
      <c r="G178" s="93"/>
      <c r="H178" s="93"/>
      <c r="I178" s="93"/>
      <c r="J178" s="93"/>
      <c r="K178" s="93"/>
      <c r="L178" s="93"/>
      <c r="M178" s="93"/>
      <c r="N178" s="93"/>
      <c r="O178" s="93"/>
    </row>
    <row r="179" spans="1:15" ht="48" customHeight="1">
      <c r="A179" s="57" t="s">
        <v>196</v>
      </c>
      <c r="B179" s="14" t="s">
        <v>178</v>
      </c>
      <c r="C179" s="14"/>
      <c r="D179" s="49">
        <f>D180</f>
        <v>10288.199999999999</v>
      </c>
      <c r="E179" s="49">
        <f>E180</f>
        <v>9752.9</v>
      </c>
      <c r="G179" s="93"/>
      <c r="H179" s="93"/>
      <c r="I179" s="93"/>
      <c r="J179" s="93"/>
      <c r="K179" s="93"/>
      <c r="L179" s="93"/>
      <c r="M179" s="93"/>
      <c r="N179" s="93"/>
      <c r="O179" s="93"/>
    </row>
    <row r="180" spans="1:15" ht="45">
      <c r="A180" s="58" t="s">
        <v>100</v>
      </c>
      <c r="B180" s="11" t="s">
        <v>179</v>
      </c>
      <c r="C180" s="11"/>
      <c r="D180" s="45">
        <f>D186+D181+D184</f>
        <v>10288.199999999999</v>
      </c>
      <c r="E180" s="45">
        <f>E186+E181+E184</f>
        <v>9752.9</v>
      </c>
      <c r="G180" s="93"/>
      <c r="H180" s="93"/>
      <c r="I180" s="93"/>
      <c r="J180" s="93"/>
      <c r="K180" s="93"/>
      <c r="L180" s="93"/>
      <c r="M180" s="93"/>
      <c r="N180" s="93"/>
      <c r="O180" s="93"/>
    </row>
    <row r="181" spans="1:15" ht="30">
      <c r="A181" s="58" t="s">
        <v>78</v>
      </c>
      <c r="B181" s="11" t="s">
        <v>180</v>
      </c>
      <c r="C181" s="11"/>
      <c r="D181" s="45">
        <f>D182+D183</f>
        <v>4842</v>
      </c>
      <c r="E181" s="45">
        <f>E182+E183</f>
        <v>4437</v>
      </c>
      <c r="G181" s="93"/>
      <c r="H181" s="93"/>
      <c r="I181" s="93"/>
      <c r="J181" s="93"/>
      <c r="K181" s="93"/>
      <c r="L181" s="93"/>
      <c r="M181" s="93"/>
      <c r="N181" s="93"/>
      <c r="O181" s="93"/>
    </row>
    <row r="182" spans="1:15" ht="75">
      <c r="A182" s="58" t="s">
        <v>88</v>
      </c>
      <c r="B182" s="11" t="s">
        <v>180</v>
      </c>
      <c r="C182" s="11">
        <v>100</v>
      </c>
      <c r="D182" s="45">
        <v>4437</v>
      </c>
      <c r="E182" s="45">
        <v>4437</v>
      </c>
      <c r="G182" s="93"/>
      <c r="H182" s="93"/>
      <c r="I182" s="93"/>
      <c r="J182" s="93"/>
      <c r="K182" s="93"/>
      <c r="L182" s="93"/>
      <c r="M182" s="93"/>
      <c r="N182" s="93"/>
      <c r="O182" s="93"/>
    </row>
    <row r="183" spans="1:15" ht="30">
      <c r="A183" s="61" t="s">
        <v>87</v>
      </c>
      <c r="B183" s="32" t="s">
        <v>180</v>
      </c>
      <c r="C183" s="32">
        <v>200</v>
      </c>
      <c r="D183" s="45">
        <v>405</v>
      </c>
      <c r="E183" s="45">
        <v>0</v>
      </c>
      <c r="G183" s="93"/>
      <c r="H183" s="93"/>
      <c r="I183" s="93"/>
      <c r="J183" s="93"/>
      <c r="K183" s="93"/>
      <c r="L183" s="93"/>
      <c r="M183" s="93"/>
      <c r="N183" s="93"/>
      <c r="O183" s="93"/>
    </row>
    <row r="184" spans="1:15" ht="51.75" customHeight="1">
      <c r="A184" s="61" t="s">
        <v>136</v>
      </c>
      <c r="B184" s="32" t="s">
        <v>221</v>
      </c>
      <c r="C184" s="32"/>
      <c r="D184" s="45">
        <f>D185</f>
        <v>119.4</v>
      </c>
      <c r="E184" s="45">
        <f>E185</f>
        <v>119.4</v>
      </c>
      <c r="G184" s="93"/>
      <c r="H184" s="93"/>
      <c r="I184" s="93"/>
      <c r="J184" s="93"/>
      <c r="K184" s="93"/>
      <c r="L184" s="93"/>
      <c r="M184" s="93"/>
      <c r="N184" s="93"/>
      <c r="O184" s="93"/>
    </row>
    <row r="185" spans="1:15" ht="75">
      <c r="A185" s="60" t="s">
        <v>88</v>
      </c>
      <c r="B185" s="32" t="s">
        <v>221</v>
      </c>
      <c r="C185" s="32">
        <v>100</v>
      </c>
      <c r="D185" s="45">
        <v>119.4</v>
      </c>
      <c r="E185" s="45">
        <v>119.4</v>
      </c>
      <c r="G185" s="93"/>
      <c r="H185" s="93"/>
      <c r="I185" s="93"/>
      <c r="J185" s="93"/>
      <c r="K185" s="93"/>
      <c r="L185" s="93"/>
      <c r="M185" s="93"/>
      <c r="N185" s="93"/>
      <c r="O185" s="93"/>
    </row>
    <row r="186" spans="1:15" ht="45" customHeight="1">
      <c r="A186" s="60" t="s">
        <v>170</v>
      </c>
      <c r="B186" s="11" t="s">
        <v>181</v>
      </c>
      <c r="C186" s="11"/>
      <c r="D186" s="45">
        <f>D187</f>
        <v>5326.8</v>
      </c>
      <c r="E186" s="47">
        <f>E187</f>
        <v>5196.5</v>
      </c>
      <c r="G186" s="93"/>
      <c r="H186" s="93"/>
      <c r="I186" s="93"/>
      <c r="J186" s="93"/>
      <c r="K186" s="93"/>
      <c r="L186" s="93"/>
      <c r="M186" s="93"/>
      <c r="N186" s="93"/>
      <c r="O186" s="93"/>
    </row>
    <row r="187" spans="1:15">
      <c r="A187" s="59" t="s">
        <v>91</v>
      </c>
      <c r="B187" s="11" t="s">
        <v>181</v>
      </c>
      <c r="C187" s="11">
        <v>500</v>
      </c>
      <c r="D187" s="45">
        <f>G187+K187</f>
        <v>5326.8</v>
      </c>
      <c r="E187" s="47">
        <f>H187+L187</f>
        <v>5196.5</v>
      </c>
      <c r="G187" s="93">
        <v>5277</v>
      </c>
      <c r="H187" s="93">
        <v>5148</v>
      </c>
      <c r="I187" s="93"/>
      <c r="J187" s="93"/>
      <c r="K187" s="93">
        <v>49.8</v>
      </c>
      <c r="L187" s="93">
        <v>48.5</v>
      </c>
      <c r="M187" s="93"/>
      <c r="N187" s="93"/>
      <c r="O187" s="93"/>
    </row>
    <row r="188" spans="1:15" ht="57">
      <c r="A188" s="69" t="s">
        <v>169</v>
      </c>
      <c r="B188" s="53" t="s">
        <v>153</v>
      </c>
      <c r="C188" s="33"/>
      <c r="D188" s="44">
        <f>D189+D195</f>
        <v>4407</v>
      </c>
      <c r="E188" s="44">
        <f>E189+E195</f>
        <v>3519</v>
      </c>
      <c r="G188" s="93"/>
      <c r="H188" s="93"/>
      <c r="I188" s="93"/>
      <c r="J188" s="93"/>
      <c r="K188" s="93"/>
      <c r="L188" s="93"/>
      <c r="M188" s="93"/>
      <c r="N188" s="93"/>
      <c r="O188" s="93"/>
    </row>
    <row r="189" spans="1:15">
      <c r="A189" s="57" t="s">
        <v>197</v>
      </c>
      <c r="B189" s="32" t="s">
        <v>171</v>
      </c>
      <c r="C189" s="14"/>
      <c r="D189" s="49">
        <f>D190</f>
        <v>215</v>
      </c>
      <c r="E189" s="49">
        <f>E190</f>
        <v>0</v>
      </c>
      <c r="G189" s="93"/>
      <c r="H189" s="93"/>
      <c r="I189" s="93"/>
      <c r="J189" s="93"/>
      <c r="K189" s="93"/>
      <c r="L189" s="93"/>
      <c r="M189" s="93"/>
      <c r="N189" s="93"/>
      <c r="O189" s="93"/>
    </row>
    <row r="190" spans="1:15">
      <c r="A190" s="58" t="s">
        <v>5</v>
      </c>
      <c r="B190" s="32" t="s">
        <v>172</v>
      </c>
      <c r="C190" s="11"/>
      <c r="D190" s="45">
        <f>D191+D193</f>
        <v>215</v>
      </c>
      <c r="E190" s="45">
        <f>E191+E193</f>
        <v>0</v>
      </c>
      <c r="G190" s="93"/>
      <c r="H190" s="93"/>
      <c r="I190" s="93"/>
      <c r="J190" s="93"/>
      <c r="K190" s="93"/>
      <c r="L190" s="93"/>
      <c r="M190" s="93"/>
      <c r="N190" s="93"/>
      <c r="O190" s="93"/>
    </row>
    <row r="191" spans="1:15" ht="45">
      <c r="A191" s="58" t="s">
        <v>117</v>
      </c>
      <c r="B191" s="32" t="s">
        <v>173</v>
      </c>
      <c r="C191" s="11"/>
      <c r="D191" s="45">
        <f>D192</f>
        <v>200</v>
      </c>
      <c r="E191" s="45">
        <f>E192</f>
        <v>0</v>
      </c>
      <c r="G191" s="93"/>
      <c r="H191" s="93"/>
      <c r="I191" s="93"/>
      <c r="J191" s="93"/>
      <c r="K191" s="93"/>
      <c r="L191" s="93"/>
      <c r="M191" s="93"/>
      <c r="N191" s="93"/>
      <c r="O191" s="93"/>
    </row>
    <row r="192" spans="1:15" ht="45">
      <c r="A192" s="59" t="s">
        <v>86</v>
      </c>
      <c r="B192" s="32" t="s">
        <v>173</v>
      </c>
      <c r="C192" s="11">
        <v>600</v>
      </c>
      <c r="D192" s="45">
        <v>200</v>
      </c>
      <c r="E192" s="45">
        <v>0</v>
      </c>
      <c r="G192" s="93"/>
      <c r="H192" s="93"/>
      <c r="I192" s="93"/>
      <c r="J192" s="93"/>
      <c r="K192" s="93"/>
      <c r="L192" s="93"/>
      <c r="M192" s="93"/>
      <c r="N192" s="93"/>
      <c r="O192" s="93"/>
    </row>
    <row r="193" spans="1:15" ht="66" customHeight="1">
      <c r="A193" s="61" t="s">
        <v>232</v>
      </c>
      <c r="B193" s="34" t="s">
        <v>233</v>
      </c>
      <c r="C193" s="34"/>
      <c r="D193" s="45">
        <f>D194</f>
        <v>15</v>
      </c>
      <c r="E193" s="45">
        <v>0</v>
      </c>
      <c r="G193" s="93"/>
      <c r="H193" s="93"/>
      <c r="I193" s="93"/>
      <c r="J193" s="93"/>
      <c r="K193" s="93"/>
      <c r="L193" s="93"/>
      <c r="M193" s="93"/>
      <c r="N193" s="93"/>
      <c r="O193" s="93"/>
    </row>
    <row r="194" spans="1:15" ht="30">
      <c r="A194" s="58" t="s">
        <v>90</v>
      </c>
      <c r="B194" s="34" t="s">
        <v>233</v>
      </c>
      <c r="C194" s="34">
        <v>300</v>
      </c>
      <c r="D194" s="45">
        <v>15</v>
      </c>
      <c r="E194" s="45">
        <v>0</v>
      </c>
      <c r="G194" s="93"/>
      <c r="H194" s="93"/>
      <c r="I194" s="93"/>
      <c r="J194" s="93"/>
      <c r="K194" s="93"/>
      <c r="L194" s="93"/>
      <c r="M194" s="93"/>
      <c r="N194" s="93"/>
      <c r="O194" s="93"/>
    </row>
    <row r="195" spans="1:15" ht="45">
      <c r="A195" s="57" t="s">
        <v>200</v>
      </c>
      <c r="B195" s="32" t="s">
        <v>174</v>
      </c>
      <c r="C195" s="14"/>
      <c r="D195" s="49">
        <f>D196</f>
        <v>4192</v>
      </c>
      <c r="E195" s="49">
        <f>E196</f>
        <v>3519</v>
      </c>
      <c r="G195" s="93"/>
      <c r="H195" s="93"/>
      <c r="I195" s="93"/>
      <c r="J195" s="93"/>
      <c r="K195" s="93"/>
      <c r="L195" s="93"/>
      <c r="M195" s="93"/>
      <c r="N195" s="93"/>
      <c r="O195" s="93"/>
    </row>
    <row r="196" spans="1:15" ht="30">
      <c r="A196" s="58" t="s">
        <v>7</v>
      </c>
      <c r="B196" s="32" t="s">
        <v>175</v>
      </c>
      <c r="C196" s="11"/>
      <c r="D196" s="45">
        <f>D197+D199</f>
        <v>4192</v>
      </c>
      <c r="E196" s="45">
        <f>E197+E199</f>
        <v>3519</v>
      </c>
      <c r="G196" s="93"/>
      <c r="H196" s="93"/>
      <c r="I196" s="93"/>
      <c r="J196" s="93"/>
      <c r="K196" s="93"/>
      <c r="L196" s="93"/>
      <c r="M196" s="93"/>
      <c r="N196" s="93"/>
      <c r="O196" s="93"/>
    </row>
    <row r="197" spans="1:15" ht="45">
      <c r="A197" s="58" t="s">
        <v>117</v>
      </c>
      <c r="B197" s="32" t="s">
        <v>176</v>
      </c>
      <c r="C197" s="11"/>
      <c r="D197" s="45">
        <f>D198</f>
        <v>2224</v>
      </c>
      <c r="E197" s="45">
        <f>E198</f>
        <v>1551</v>
      </c>
      <c r="G197" s="93"/>
      <c r="H197" s="93"/>
      <c r="I197" s="93"/>
      <c r="J197" s="93"/>
      <c r="K197" s="93"/>
      <c r="L197" s="93"/>
      <c r="M197" s="93"/>
      <c r="N197" s="93"/>
      <c r="O197" s="93"/>
    </row>
    <row r="198" spans="1:15" ht="45">
      <c r="A198" s="59" t="s">
        <v>86</v>
      </c>
      <c r="B198" s="32" t="s">
        <v>176</v>
      </c>
      <c r="C198" s="11">
        <v>600</v>
      </c>
      <c r="D198" s="45">
        <v>2224</v>
      </c>
      <c r="E198" s="45">
        <v>1551</v>
      </c>
      <c r="G198" s="93"/>
      <c r="H198" s="93"/>
      <c r="I198" s="93"/>
      <c r="J198" s="93"/>
      <c r="K198" s="93"/>
      <c r="L198" s="93"/>
      <c r="M198" s="93"/>
      <c r="N198" s="93"/>
      <c r="O198" s="93"/>
    </row>
    <row r="199" spans="1:15" ht="30">
      <c r="A199" s="58" t="s">
        <v>27</v>
      </c>
      <c r="B199" s="32" t="s">
        <v>177</v>
      </c>
      <c r="C199" s="11"/>
      <c r="D199" s="45">
        <f>D200</f>
        <v>1968</v>
      </c>
      <c r="E199" s="45">
        <f>E200</f>
        <v>1968</v>
      </c>
      <c r="G199" s="93"/>
      <c r="H199" s="93"/>
      <c r="I199" s="93"/>
      <c r="J199" s="93"/>
      <c r="K199" s="93"/>
      <c r="L199" s="93"/>
      <c r="M199" s="93"/>
      <c r="N199" s="93"/>
      <c r="O199" s="93"/>
    </row>
    <row r="200" spans="1:15" ht="45">
      <c r="A200" s="59" t="s">
        <v>86</v>
      </c>
      <c r="B200" s="32" t="s">
        <v>177</v>
      </c>
      <c r="C200" s="11">
        <v>600</v>
      </c>
      <c r="D200" s="45">
        <v>1968</v>
      </c>
      <c r="E200" s="45">
        <v>1968</v>
      </c>
      <c r="G200" s="93"/>
      <c r="H200" s="93"/>
      <c r="I200" s="93"/>
      <c r="J200" s="93"/>
      <c r="K200" s="93"/>
      <c r="L200" s="93"/>
      <c r="M200" s="93"/>
      <c r="N200" s="93"/>
      <c r="O200" s="93"/>
    </row>
    <row r="201" spans="1:15" ht="57.75">
      <c r="A201" s="82" t="s">
        <v>275</v>
      </c>
      <c r="B201" s="83" t="s">
        <v>276</v>
      </c>
      <c r="C201" s="83"/>
      <c r="D201" s="48">
        <f>D202</f>
        <v>6329.8</v>
      </c>
      <c r="E201" s="48">
        <v>0</v>
      </c>
      <c r="G201" s="93"/>
      <c r="H201" s="93"/>
      <c r="I201" s="93"/>
      <c r="J201" s="93"/>
      <c r="K201" s="93"/>
      <c r="L201" s="93"/>
      <c r="M201" s="93"/>
      <c r="N201" s="93"/>
      <c r="O201" s="93"/>
    </row>
    <row r="202" spans="1:15" ht="45">
      <c r="A202" s="77" t="s">
        <v>277</v>
      </c>
      <c r="B202" s="34" t="s">
        <v>278</v>
      </c>
      <c r="C202" s="34"/>
      <c r="D202" s="45">
        <f>D203</f>
        <v>6329.8</v>
      </c>
      <c r="E202" s="45">
        <v>0</v>
      </c>
      <c r="G202" s="93"/>
      <c r="H202" s="93"/>
      <c r="I202" s="93"/>
      <c r="J202" s="93"/>
      <c r="K202" s="93"/>
      <c r="L202" s="93"/>
      <c r="M202" s="93"/>
      <c r="N202" s="93"/>
      <c r="O202" s="93"/>
    </row>
    <row r="203" spans="1:15" ht="30">
      <c r="A203" s="76" t="s">
        <v>279</v>
      </c>
      <c r="B203" s="34" t="s">
        <v>280</v>
      </c>
      <c r="C203" s="34"/>
      <c r="D203" s="45">
        <f>D204</f>
        <v>6329.8</v>
      </c>
      <c r="E203" s="45">
        <v>0</v>
      </c>
      <c r="G203" s="93"/>
      <c r="H203" s="93"/>
      <c r="I203" s="93"/>
      <c r="J203" s="93"/>
      <c r="K203" s="93"/>
      <c r="L203" s="93"/>
      <c r="M203" s="93"/>
      <c r="N203" s="93"/>
      <c r="O203" s="93"/>
    </row>
    <row r="204" spans="1:15" ht="45">
      <c r="A204" s="75" t="s">
        <v>281</v>
      </c>
      <c r="B204" s="34" t="s">
        <v>282</v>
      </c>
      <c r="C204" s="34"/>
      <c r="D204" s="45">
        <f>D205</f>
        <v>6329.8</v>
      </c>
      <c r="E204" s="45">
        <v>0</v>
      </c>
      <c r="G204" s="93"/>
      <c r="H204" s="93"/>
      <c r="I204" s="93"/>
      <c r="J204" s="93"/>
      <c r="K204" s="93"/>
      <c r="L204" s="93"/>
      <c r="M204" s="93"/>
      <c r="N204" s="93"/>
      <c r="O204" s="93"/>
    </row>
    <row r="205" spans="1:15" ht="30">
      <c r="A205" s="76" t="s">
        <v>87</v>
      </c>
      <c r="B205" s="34" t="s">
        <v>282</v>
      </c>
      <c r="C205" s="34">
        <v>200</v>
      </c>
      <c r="D205" s="45">
        <f>I205</f>
        <v>6329.8</v>
      </c>
      <c r="E205" s="45">
        <v>0</v>
      </c>
      <c r="G205" s="93"/>
      <c r="H205" s="93"/>
      <c r="I205" s="93">
        <v>6329.8</v>
      </c>
      <c r="J205" s="93"/>
      <c r="K205" s="93"/>
      <c r="L205" s="93"/>
      <c r="M205" s="93"/>
      <c r="N205" s="93"/>
      <c r="O205" s="93"/>
    </row>
    <row r="206" spans="1:15" ht="42.75">
      <c r="A206" s="70" t="s">
        <v>140</v>
      </c>
      <c r="B206" s="15" t="s">
        <v>141</v>
      </c>
      <c r="C206" s="7"/>
      <c r="D206" s="44">
        <f>D207</f>
        <v>1736.6</v>
      </c>
      <c r="E206" s="44">
        <f>E207</f>
        <v>1632.1</v>
      </c>
      <c r="G206" s="93"/>
      <c r="H206" s="93"/>
      <c r="I206" s="93"/>
      <c r="J206" s="93"/>
      <c r="K206" s="93"/>
      <c r="L206" s="93"/>
      <c r="M206" s="93"/>
      <c r="N206" s="93"/>
      <c r="O206" s="93"/>
    </row>
    <row r="207" spans="1:15">
      <c r="A207" s="59" t="s">
        <v>111</v>
      </c>
      <c r="B207" s="11" t="s">
        <v>112</v>
      </c>
      <c r="C207" s="11"/>
      <c r="D207" s="45">
        <f>D210+D213+D208</f>
        <v>1736.6</v>
      </c>
      <c r="E207" s="45">
        <f>E210+E213+E208</f>
        <v>1632.1</v>
      </c>
      <c r="G207" s="93"/>
      <c r="H207" s="93"/>
      <c r="I207" s="93"/>
      <c r="J207" s="93"/>
      <c r="K207" s="93"/>
      <c r="L207" s="93"/>
      <c r="M207" s="93"/>
      <c r="N207" s="93"/>
      <c r="O207" s="93"/>
    </row>
    <row r="208" spans="1:15" ht="30">
      <c r="A208" s="77" t="s">
        <v>257</v>
      </c>
      <c r="B208" s="50" t="s">
        <v>258</v>
      </c>
      <c r="C208" s="50"/>
      <c r="D208" s="49">
        <f>D209</f>
        <v>115.60000000000001</v>
      </c>
      <c r="E208" s="49">
        <f>E209</f>
        <v>11.100000000000001</v>
      </c>
      <c r="G208" s="93"/>
      <c r="H208" s="93"/>
      <c r="I208" s="93"/>
      <c r="J208" s="93"/>
      <c r="K208" s="93"/>
      <c r="L208" s="93"/>
      <c r="M208" s="93"/>
      <c r="N208" s="93"/>
      <c r="O208" s="93"/>
    </row>
    <row r="209" spans="1:15">
      <c r="A209" s="76" t="s">
        <v>89</v>
      </c>
      <c r="B209" s="32" t="s">
        <v>258</v>
      </c>
      <c r="C209" s="33" t="s">
        <v>259</v>
      </c>
      <c r="D209" s="45">
        <f>G209+I209+K209</f>
        <v>115.60000000000001</v>
      </c>
      <c r="E209" s="45">
        <f>J209+L209</f>
        <v>11.100000000000001</v>
      </c>
      <c r="G209" s="93">
        <v>200</v>
      </c>
      <c r="H209" s="93"/>
      <c r="I209" s="93">
        <v>-34.6</v>
      </c>
      <c r="J209" s="93">
        <v>59.6</v>
      </c>
      <c r="K209" s="93">
        <v>-49.8</v>
      </c>
      <c r="L209" s="93">
        <v>-48.5</v>
      </c>
      <c r="M209" s="93"/>
      <c r="N209" s="93"/>
      <c r="O209" s="93"/>
    </row>
    <row r="210" spans="1:15" ht="30">
      <c r="A210" s="63" t="s">
        <v>103</v>
      </c>
      <c r="B210" s="16" t="s">
        <v>106</v>
      </c>
      <c r="C210" s="12"/>
      <c r="D210" s="46">
        <f>D211</f>
        <v>1206</v>
      </c>
      <c r="E210" s="46">
        <f>E211</f>
        <v>1206</v>
      </c>
      <c r="G210" s="93"/>
      <c r="H210" s="93"/>
      <c r="I210" s="93"/>
      <c r="J210" s="93"/>
      <c r="K210" s="93"/>
      <c r="L210" s="93"/>
      <c r="M210" s="93"/>
      <c r="N210" s="93"/>
      <c r="O210" s="93"/>
    </row>
    <row r="211" spans="1:15" ht="30">
      <c r="A211" s="59" t="s">
        <v>102</v>
      </c>
      <c r="B211" s="12" t="s">
        <v>107</v>
      </c>
      <c r="C211" s="12"/>
      <c r="D211" s="47">
        <f>D212</f>
        <v>1206</v>
      </c>
      <c r="E211" s="47">
        <f>E212</f>
        <v>1206</v>
      </c>
      <c r="F211" s="79"/>
      <c r="G211" s="93"/>
      <c r="H211" s="93"/>
      <c r="I211" s="93"/>
      <c r="J211" s="93"/>
      <c r="K211" s="93"/>
      <c r="L211" s="93"/>
      <c r="M211" s="93"/>
      <c r="N211" s="93"/>
      <c r="O211" s="93"/>
    </row>
    <row r="212" spans="1:15" ht="75">
      <c r="A212" s="59" t="s">
        <v>88</v>
      </c>
      <c r="B212" s="12" t="s">
        <v>107</v>
      </c>
      <c r="C212" s="12" t="s">
        <v>105</v>
      </c>
      <c r="D212" s="47">
        <v>1206</v>
      </c>
      <c r="E212" s="47">
        <v>1206</v>
      </c>
      <c r="G212" s="93"/>
      <c r="H212" s="93"/>
      <c r="I212" s="93"/>
      <c r="J212" s="93"/>
      <c r="K212" s="93"/>
      <c r="L212" s="93"/>
      <c r="M212" s="93"/>
      <c r="N212" s="93"/>
      <c r="O212" s="93"/>
    </row>
    <row r="213" spans="1:15" ht="30">
      <c r="A213" s="63" t="s">
        <v>104</v>
      </c>
      <c r="B213" s="16" t="s">
        <v>108</v>
      </c>
      <c r="C213" s="15"/>
      <c r="D213" s="46">
        <f>D214</f>
        <v>415</v>
      </c>
      <c r="E213" s="46">
        <f>E214</f>
        <v>415</v>
      </c>
      <c r="G213" s="93"/>
      <c r="H213" s="93"/>
      <c r="I213" s="93"/>
      <c r="J213" s="93"/>
      <c r="K213" s="93"/>
      <c r="L213" s="93"/>
      <c r="M213" s="93"/>
      <c r="N213" s="93"/>
      <c r="O213" s="93"/>
    </row>
    <row r="214" spans="1:15" ht="30">
      <c r="A214" s="59" t="s">
        <v>102</v>
      </c>
      <c r="B214" s="12" t="s">
        <v>109</v>
      </c>
      <c r="C214" s="12"/>
      <c r="D214" s="47">
        <f>D215</f>
        <v>415</v>
      </c>
      <c r="E214" s="47">
        <f>E215</f>
        <v>415</v>
      </c>
      <c r="G214" s="93"/>
      <c r="H214" s="93"/>
      <c r="I214" s="93"/>
      <c r="J214" s="93"/>
      <c r="K214" s="93"/>
      <c r="L214" s="93"/>
      <c r="M214" s="93"/>
      <c r="N214" s="93"/>
      <c r="O214" s="93"/>
    </row>
    <row r="215" spans="1:15" ht="75">
      <c r="A215" s="59" t="s">
        <v>88</v>
      </c>
      <c r="B215" s="12" t="s">
        <v>109</v>
      </c>
      <c r="C215" s="12" t="s">
        <v>105</v>
      </c>
      <c r="D215" s="47">
        <v>415</v>
      </c>
      <c r="E215" s="47">
        <v>415</v>
      </c>
      <c r="F215" s="78"/>
      <c r="G215" s="93"/>
      <c r="H215" s="93"/>
      <c r="I215" s="93"/>
      <c r="J215" s="93"/>
      <c r="K215" s="93"/>
      <c r="L215" s="93"/>
      <c r="M215" s="93"/>
      <c r="N215" s="93"/>
      <c r="O215" s="93"/>
    </row>
    <row r="216" spans="1:15">
      <c r="A216" s="70" t="s">
        <v>149</v>
      </c>
      <c r="B216" s="15"/>
      <c r="C216" s="15"/>
      <c r="D216" s="44">
        <v>4770</v>
      </c>
      <c r="E216" s="48">
        <f>H216+J216</f>
        <v>9007.2000000000007</v>
      </c>
      <c r="G216" s="93"/>
      <c r="H216" s="93">
        <v>9005</v>
      </c>
      <c r="I216" s="93"/>
      <c r="J216" s="93">
        <v>2.2000000000000002</v>
      </c>
      <c r="K216" s="93"/>
      <c r="L216" s="93"/>
      <c r="M216" s="93"/>
      <c r="N216" s="93"/>
      <c r="O216" s="93"/>
    </row>
    <row r="217" spans="1:15">
      <c r="A217" s="71" t="s">
        <v>92</v>
      </c>
      <c r="B217" s="7"/>
      <c r="C217" s="7"/>
      <c r="D217" s="48">
        <f>D18+D72+D91+D102+D112+D131+D148+D188+D206+D216+D201</f>
        <v>406360.49999999988</v>
      </c>
      <c r="E217" s="48">
        <f>E18+E72+E91+E102+E112+E131+E148+E188+E206+E216</f>
        <v>391373.89999999991</v>
      </c>
      <c r="F217" s="78" t="s">
        <v>268</v>
      </c>
      <c r="G217" s="93"/>
      <c r="H217" s="93"/>
      <c r="I217" s="93"/>
      <c r="J217" s="93"/>
      <c r="K217" s="93"/>
      <c r="L217" s="93"/>
      <c r="M217" s="93"/>
      <c r="N217" s="93"/>
      <c r="O217" s="93"/>
    </row>
    <row r="218" spans="1:15">
      <c r="B218" s="36"/>
      <c r="D218" s="39"/>
      <c r="E218" s="40"/>
      <c r="G218" s="93"/>
      <c r="H218" s="93"/>
      <c r="I218" s="93"/>
      <c r="J218" s="93"/>
      <c r="K218" s="93"/>
      <c r="L218" s="93"/>
      <c r="M218" s="93"/>
      <c r="N218" s="93"/>
      <c r="O218" s="93"/>
    </row>
    <row r="219" spans="1:15">
      <c r="D219" s="80"/>
      <c r="E219" s="80"/>
      <c r="G219" s="93"/>
      <c r="H219" s="93"/>
      <c r="I219" s="93"/>
      <c r="J219" s="93"/>
      <c r="K219" s="93"/>
      <c r="L219" s="93"/>
      <c r="M219" s="93"/>
      <c r="N219" s="93"/>
      <c r="O219" s="93"/>
    </row>
    <row r="220" spans="1:15">
      <c r="E220" s="2"/>
      <c r="G220" s="93"/>
      <c r="H220" s="93"/>
      <c r="I220" s="93"/>
      <c r="J220" s="93"/>
      <c r="K220" s="93"/>
      <c r="L220" s="93"/>
      <c r="M220" s="93"/>
      <c r="N220" s="93"/>
      <c r="O220" s="93"/>
    </row>
    <row r="221" spans="1:15">
      <c r="E221" s="2"/>
      <c r="G221" s="93"/>
      <c r="H221" s="93"/>
      <c r="I221" s="93"/>
      <c r="J221" s="93"/>
      <c r="K221" s="93"/>
      <c r="L221" s="93"/>
      <c r="M221" s="93"/>
      <c r="N221" s="93"/>
      <c r="O221" s="93"/>
    </row>
    <row r="222" spans="1:15">
      <c r="E222" s="2"/>
      <c r="G222" s="93"/>
      <c r="H222" s="93"/>
      <c r="I222" s="93"/>
      <c r="J222" s="93"/>
      <c r="K222" s="93"/>
      <c r="L222" s="93"/>
      <c r="M222" s="93"/>
      <c r="N222" s="93"/>
      <c r="O222" s="93"/>
    </row>
    <row r="223" spans="1:15">
      <c r="E223" s="2"/>
      <c r="G223" s="93"/>
      <c r="H223" s="93"/>
      <c r="I223" s="93"/>
      <c r="J223" s="93"/>
      <c r="K223" s="93"/>
      <c r="L223" s="93"/>
      <c r="M223" s="93"/>
      <c r="N223" s="93"/>
      <c r="O223" s="93"/>
    </row>
    <row r="224" spans="1:15">
      <c r="E224" s="2"/>
      <c r="G224" s="93"/>
      <c r="H224" s="93"/>
      <c r="I224" s="93"/>
      <c r="J224" s="93"/>
      <c r="K224" s="93"/>
      <c r="L224" s="93"/>
      <c r="M224" s="93"/>
      <c r="N224" s="93"/>
      <c r="O224" s="93"/>
    </row>
    <row r="225" spans="2:15">
      <c r="E225" s="2"/>
      <c r="G225" s="93"/>
      <c r="H225" s="93"/>
      <c r="I225" s="93"/>
      <c r="J225" s="93"/>
      <c r="K225" s="93"/>
      <c r="L225" s="93"/>
      <c r="M225" s="93"/>
      <c r="N225" s="93"/>
      <c r="O225" s="93"/>
    </row>
    <row r="226" spans="2:15">
      <c r="E226" s="2"/>
      <c r="G226" s="93"/>
      <c r="H226" s="93"/>
      <c r="I226" s="93"/>
      <c r="J226" s="93"/>
      <c r="K226" s="93"/>
      <c r="L226" s="93"/>
      <c r="M226" s="93"/>
      <c r="N226" s="93"/>
      <c r="O226" s="93"/>
    </row>
    <row r="227" spans="2:15">
      <c r="E227" s="2"/>
      <c r="G227" s="93"/>
      <c r="H227" s="93"/>
      <c r="I227" s="93"/>
      <c r="J227" s="93"/>
      <c r="K227" s="93"/>
      <c r="L227" s="93"/>
      <c r="M227" s="93"/>
      <c r="N227" s="93"/>
      <c r="O227" s="93"/>
    </row>
    <row r="228" spans="2:15">
      <c r="E228" s="2"/>
      <c r="G228" s="93"/>
      <c r="H228" s="93"/>
      <c r="I228" s="93"/>
      <c r="J228" s="93"/>
      <c r="K228" s="93"/>
      <c r="L228" s="93"/>
      <c r="M228" s="93"/>
      <c r="N228" s="93"/>
      <c r="O228" s="93"/>
    </row>
    <row r="229" spans="2:15">
      <c r="E229" s="2"/>
      <c r="G229" s="93"/>
      <c r="H229" s="93"/>
      <c r="I229" s="93"/>
      <c r="J229" s="93"/>
      <c r="K229" s="93"/>
      <c r="L229" s="93"/>
      <c r="M229" s="93"/>
      <c r="N229" s="93"/>
      <c r="O229" s="93"/>
    </row>
    <row r="230" spans="2:15">
      <c r="E230" s="2"/>
      <c r="G230" s="93"/>
      <c r="H230" s="93"/>
      <c r="I230" s="93"/>
      <c r="J230" s="93"/>
      <c r="K230" s="93"/>
      <c r="L230" s="93"/>
      <c r="M230" s="93"/>
      <c r="N230" s="93"/>
      <c r="O230" s="93"/>
    </row>
    <row r="231" spans="2:15">
      <c r="B231" s="35"/>
      <c r="D231" s="41"/>
      <c r="E231" s="42"/>
      <c r="G231" s="93"/>
      <c r="H231" s="93"/>
      <c r="I231" s="93"/>
      <c r="J231" s="93"/>
      <c r="K231" s="93"/>
      <c r="L231" s="93"/>
      <c r="M231" s="93"/>
      <c r="N231" s="93"/>
      <c r="O231" s="93"/>
    </row>
    <row r="232" spans="2:15">
      <c r="E232" s="3"/>
      <c r="G232" s="93"/>
      <c r="H232" s="93"/>
      <c r="I232" s="93"/>
      <c r="J232" s="93"/>
      <c r="K232" s="93"/>
      <c r="L232" s="93"/>
      <c r="M232" s="93"/>
      <c r="N232" s="93"/>
      <c r="O232" s="93"/>
    </row>
    <row r="233" spans="2:15">
      <c r="E233" s="3"/>
    </row>
    <row r="234" spans="2:15">
      <c r="B234" s="37"/>
      <c r="C234" s="37"/>
      <c r="D234" s="38"/>
      <c r="E234" s="38"/>
    </row>
    <row r="235" spans="2:15">
      <c r="D235" s="3"/>
    </row>
    <row r="236" spans="2:15">
      <c r="B236" s="36"/>
      <c r="C236" s="36"/>
      <c r="D236" s="36"/>
      <c r="E236" s="43"/>
    </row>
  </sheetData>
  <mergeCells count="13">
    <mergeCell ref="B7:E7"/>
    <mergeCell ref="B8:E8"/>
    <mergeCell ref="B9:E9"/>
    <mergeCell ref="D15:E15"/>
    <mergeCell ref="A12:E12"/>
    <mergeCell ref="A13:E13"/>
    <mergeCell ref="A14:E14"/>
    <mergeCell ref="A11:E11"/>
    <mergeCell ref="D1:E1"/>
    <mergeCell ref="C2:E2"/>
    <mergeCell ref="C3:E3"/>
    <mergeCell ref="C4:E4"/>
    <mergeCell ref="C6:E6"/>
  </mergeCells>
  <phoneticPr fontId="13" type="noConversion"/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0"/>
  <sheetViews>
    <sheetView topLeftCell="A46" workbookViewId="0">
      <selection activeCell="B64" sqref="B64:C70"/>
    </sheetView>
  </sheetViews>
  <sheetFormatPr defaultRowHeight="15"/>
  <cols>
    <col min="1" max="1" width="74.28515625" customWidth="1"/>
    <col min="2" max="2" width="12.85546875" customWidth="1"/>
    <col min="3" max="3" width="12.42578125" customWidth="1"/>
  </cols>
  <sheetData>
    <row r="1" spans="1:4">
      <c r="A1" s="24"/>
      <c r="B1" s="24">
        <v>2021</v>
      </c>
      <c r="C1" s="24">
        <v>2022</v>
      </c>
      <c r="D1" s="24"/>
    </row>
    <row r="2" spans="1:4" ht="43.5">
      <c r="A2" s="31" t="s">
        <v>165</v>
      </c>
      <c r="B2" s="25" t="e">
        <f>B3+B6</f>
        <v>#REF!</v>
      </c>
      <c r="C2" s="25" t="e">
        <f>C3+C6</f>
        <v>#REF!</v>
      </c>
      <c r="D2" s="24"/>
    </row>
    <row r="3" spans="1:4" ht="30">
      <c r="A3" s="5" t="s">
        <v>0</v>
      </c>
      <c r="B3" s="25" t="e">
        <f>B4+B5</f>
        <v>#REF!</v>
      </c>
      <c r="C3" s="25" t="e">
        <f>C4+C5</f>
        <v>#REF!</v>
      </c>
      <c r="D3" s="24"/>
    </row>
    <row r="4" spans="1:4">
      <c r="A4" s="18" t="s">
        <v>123</v>
      </c>
      <c r="B4" s="25" t="e">
        <f>Лист1!D21+Лист1!#REF!+Лист1!D36+Лист1!#REF!+Лист1!#REF!+Лист1!#REF!+Лист1!#REF!+Лист1!#REF!+Лист1!#REF!+Лист1!D60</f>
        <v>#REF!</v>
      </c>
      <c r="C4" s="25" t="e">
        <f>Лист1!E21+Лист1!#REF!+Лист1!E36+Лист1!#REF!+Лист1!#REF!+Лист1!#REF!+Лист1!#REF!+Лист1!#REF!+Лист1!#REF!+Лист1!E60</f>
        <v>#REF!</v>
      </c>
      <c r="D4" s="24"/>
    </row>
    <row r="5" spans="1:4">
      <c r="A5" s="18" t="s">
        <v>126</v>
      </c>
      <c r="B5" s="26" t="e">
        <f>Лист1!D23+Лист1!D25+Лист1!D27+Лист1!D40+Лист1!D42+Лист1!D45+Лист1!D47+Лист1!#REF!+Лист1!#REF!+Лист1!#REF!+Лист1!#REF!</f>
        <v>#REF!</v>
      </c>
      <c r="C5" s="26" t="e">
        <f>Лист1!E23+Лист1!E25+Лист1!E27+Лист1!E40+Лист1!E42+Лист1!E45+Лист1!E47+Лист1!#REF!+Лист1!#REF!+Лист1!#REF!+Лист1!#REF!</f>
        <v>#REF!</v>
      </c>
      <c r="D5" s="24"/>
    </row>
    <row r="6" spans="1:4" ht="60">
      <c r="A6" s="5" t="s">
        <v>150</v>
      </c>
      <c r="B6" s="26">
        <f>B7</f>
        <v>4458.5</v>
      </c>
      <c r="C6" s="26">
        <f>C7</f>
        <v>0</v>
      </c>
      <c r="D6" s="24"/>
    </row>
    <row r="7" spans="1:4">
      <c r="A7" s="18" t="s">
        <v>123</v>
      </c>
      <c r="B7" s="19">
        <f>Лист1!D64</f>
        <v>4458.5</v>
      </c>
      <c r="C7" s="19">
        <f>Лист1!E64</f>
        <v>0</v>
      </c>
      <c r="D7" s="24"/>
    </row>
    <row r="8" spans="1:4" ht="28.5">
      <c r="A8" s="17" t="s">
        <v>163</v>
      </c>
      <c r="B8" s="26">
        <f>B9</f>
        <v>49325</v>
      </c>
      <c r="C8" s="26">
        <f>C9</f>
        <v>49004</v>
      </c>
      <c r="D8" s="24"/>
    </row>
    <row r="9" spans="1:4">
      <c r="A9" s="18" t="s">
        <v>123</v>
      </c>
      <c r="B9" s="19">
        <f>Лист1!D72</f>
        <v>49325</v>
      </c>
      <c r="C9" s="19">
        <f>Лист1!E72</f>
        <v>49004</v>
      </c>
      <c r="D9" s="24"/>
    </row>
    <row r="10" spans="1:4" ht="42.75">
      <c r="A10" s="17" t="s">
        <v>164</v>
      </c>
      <c r="B10" s="25" t="e">
        <f>B11+B14+B16</f>
        <v>#REF!</v>
      </c>
      <c r="C10" s="25" t="e">
        <f>C11+C14+C16</f>
        <v>#REF!</v>
      </c>
      <c r="D10" s="24"/>
    </row>
    <row r="11" spans="1:4" ht="30">
      <c r="A11" s="5" t="s">
        <v>12</v>
      </c>
      <c r="B11" s="25" t="e">
        <f>B12+B13</f>
        <v>#REF!</v>
      </c>
      <c r="C11" s="25" t="e">
        <f>C12+C13</f>
        <v>#REF!</v>
      </c>
      <c r="D11" s="24"/>
    </row>
    <row r="12" spans="1:4">
      <c r="A12" s="18" t="s">
        <v>123</v>
      </c>
      <c r="B12" s="25" t="e">
        <f>Лист1!#REF!+Лист1!#REF!</f>
        <v>#REF!</v>
      </c>
      <c r="C12" s="25" t="e">
        <f>Лист1!#REF!+Лист1!#REF!</f>
        <v>#REF!</v>
      </c>
      <c r="D12" s="24"/>
    </row>
    <row r="13" spans="1:4">
      <c r="A13" s="18" t="s">
        <v>126</v>
      </c>
      <c r="B13" s="26">
        <v>0</v>
      </c>
      <c r="C13" s="26">
        <v>0</v>
      </c>
      <c r="D13" s="24"/>
    </row>
    <row r="14" spans="1:4" ht="30">
      <c r="A14" s="5" t="s">
        <v>13</v>
      </c>
      <c r="B14" s="26">
        <f>B15</f>
        <v>0</v>
      </c>
      <c r="C14" s="26">
        <f>C15</f>
        <v>0</v>
      </c>
      <c r="D14" s="24"/>
    </row>
    <row r="15" spans="1:4">
      <c r="A15" s="18" t="s">
        <v>123</v>
      </c>
      <c r="B15" s="19">
        <v>0</v>
      </c>
      <c r="C15" s="19">
        <v>0</v>
      </c>
      <c r="D15" s="24"/>
    </row>
    <row r="16" spans="1:4" ht="60">
      <c r="A16" s="5" t="s">
        <v>151</v>
      </c>
      <c r="B16" s="19">
        <f>B17</f>
        <v>2387</v>
      </c>
      <c r="C16" s="19">
        <f>C17</f>
        <v>2160</v>
      </c>
      <c r="D16" s="24"/>
    </row>
    <row r="17" spans="1:4">
      <c r="A17" s="18" t="s">
        <v>123</v>
      </c>
      <c r="B17" s="19">
        <f>Лист1!D98</f>
        <v>2387</v>
      </c>
      <c r="C17" s="19">
        <f>Лист1!E98</f>
        <v>2160</v>
      </c>
      <c r="D17" s="24"/>
    </row>
    <row r="18" spans="1:4" ht="28.5">
      <c r="A18" s="17" t="s">
        <v>161</v>
      </c>
      <c r="B18" s="21" t="e">
        <f>B19</f>
        <v>#REF!</v>
      </c>
      <c r="C18" s="21" t="e">
        <f>C19</f>
        <v>#REF!</v>
      </c>
      <c r="D18" s="24"/>
    </row>
    <row r="19" spans="1:4" ht="45">
      <c r="A19" s="5" t="s">
        <v>98</v>
      </c>
      <c r="B19" s="26" t="e">
        <f>B20+B21</f>
        <v>#REF!</v>
      </c>
      <c r="C19" s="26" t="e">
        <f>C20+C21</f>
        <v>#REF!</v>
      </c>
      <c r="D19" s="24"/>
    </row>
    <row r="20" spans="1:4">
      <c r="A20" s="18" t="s">
        <v>123</v>
      </c>
      <c r="B20" s="19" t="e">
        <f>Лист1!#REF!+Лист1!#REF!</f>
        <v>#REF!</v>
      </c>
      <c r="C20" s="19" t="e">
        <f>Лист1!#REF!+Лист1!#REF!</f>
        <v>#REF!</v>
      </c>
      <c r="D20" s="24"/>
    </row>
    <row r="21" spans="1:4">
      <c r="A21" s="18" t="s">
        <v>127</v>
      </c>
      <c r="B21" s="19" t="e">
        <f>Лист1!#REF!</f>
        <v>#REF!</v>
      </c>
      <c r="C21" s="19" t="e">
        <f>Лист1!#REF!</f>
        <v>#REF!</v>
      </c>
      <c r="D21" s="24"/>
    </row>
    <row r="22" spans="1:4" ht="42.75">
      <c r="A22" s="17" t="s">
        <v>160</v>
      </c>
      <c r="B22" s="25" t="e">
        <f>B23+B28</f>
        <v>#REF!</v>
      </c>
      <c r="C22" s="25" t="e">
        <f>C23+C28</f>
        <v>#REF!</v>
      </c>
      <c r="D22" s="24"/>
    </row>
    <row r="23" spans="1:4" ht="45">
      <c r="A23" s="5" t="s">
        <v>14</v>
      </c>
      <c r="B23" s="25" t="e">
        <f>B24+B25+B27+B26</f>
        <v>#REF!</v>
      </c>
      <c r="C23" s="25" t="e">
        <f>C24+C25+C27+C26</f>
        <v>#REF!</v>
      </c>
      <c r="D23" s="24"/>
    </row>
    <row r="24" spans="1:4">
      <c r="A24" s="18" t="s">
        <v>123</v>
      </c>
      <c r="B24" s="19" t="e">
        <f>Лист1!#REF!+Лист1!#REF!</f>
        <v>#REF!</v>
      </c>
      <c r="C24" s="19" t="e">
        <f>Лист1!#REF!+Лист1!#REF!</f>
        <v>#REF!</v>
      </c>
      <c r="D24" s="24"/>
    </row>
    <row r="25" spans="1:4">
      <c r="A25" s="18" t="s">
        <v>126</v>
      </c>
      <c r="B25" s="19">
        <f>Лист1!D119</f>
        <v>250</v>
      </c>
      <c r="C25" s="19">
        <f>Лист1!E119</f>
        <v>0</v>
      </c>
      <c r="D25" s="24"/>
    </row>
    <row r="26" spans="1:4">
      <c r="A26" s="18" t="s">
        <v>158</v>
      </c>
      <c r="B26" s="19">
        <f>Лист1!D123</f>
        <v>306.10000000000002</v>
      </c>
      <c r="C26" s="19">
        <f>Лист1!E123</f>
        <v>0</v>
      </c>
      <c r="D26" s="24"/>
    </row>
    <row r="27" spans="1:4">
      <c r="A27" s="18" t="s">
        <v>125</v>
      </c>
      <c r="B27" s="19"/>
      <c r="C27" s="19"/>
      <c r="D27" s="24"/>
    </row>
    <row r="28" spans="1:4">
      <c r="A28" s="5" t="s">
        <v>16</v>
      </c>
      <c r="B28" s="19" t="e">
        <f>B29+B30+B32+B31</f>
        <v>#REF!</v>
      </c>
      <c r="C28" s="19" t="e">
        <f>C29+C30+C32+C31</f>
        <v>#REF!</v>
      </c>
      <c r="D28" s="24"/>
    </row>
    <row r="29" spans="1:4">
      <c r="A29" s="18" t="s">
        <v>123</v>
      </c>
      <c r="B29" s="19" t="e">
        <f>Лист1!#REF!</f>
        <v>#REF!</v>
      </c>
      <c r="C29" s="19" t="e">
        <f>Лист1!#REF!</f>
        <v>#REF!</v>
      </c>
      <c r="D29" s="24"/>
    </row>
    <row r="30" spans="1:4">
      <c r="A30" s="18" t="s">
        <v>126</v>
      </c>
      <c r="B30" s="19" t="e">
        <f>Лист1!D127+Лист1!#REF!+Лист1!#REF!</f>
        <v>#REF!</v>
      </c>
      <c r="C30" s="19" t="e">
        <f>Лист1!E127+Лист1!#REF!+Лист1!#REF!</f>
        <v>#REF!</v>
      </c>
      <c r="D30" s="24"/>
    </row>
    <row r="31" spans="1:4">
      <c r="A31" s="18" t="s">
        <v>159</v>
      </c>
      <c r="B31" s="19" t="e">
        <f>Лист1!#REF!</f>
        <v>#REF!</v>
      </c>
      <c r="C31" s="19" t="e">
        <f>Лист1!#REF!</f>
        <v>#REF!</v>
      </c>
      <c r="D31" s="24"/>
    </row>
    <row r="32" spans="1:4">
      <c r="A32" s="18" t="s">
        <v>125</v>
      </c>
      <c r="B32" s="19"/>
      <c r="C32" s="19"/>
      <c r="D32" s="24"/>
    </row>
    <row r="33" spans="1:4" ht="42.75">
      <c r="A33" s="17" t="s">
        <v>157</v>
      </c>
      <c r="B33" s="19" t="e">
        <f>B34+B38+B40</f>
        <v>#REF!</v>
      </c>
      <c r="C33" s="19" t="e">
        <f>C34+C38+C40</f>
        <v>#REF!</v>
      </c>
      <c r="D33" s="24"/>
    </row>
    <row r="34" spans="1:4" ht="45">
      <c r="A34" s="5" t="s">
        <v>18</v>
      </c>
      <c r="B34" s="19" t="e">
        <f>B35+B36+B37</f>
        <v>#REF!</v>
      </c>
      <c r="C34" s="19" t="e">
        <f>C35+C36+C37</f>
        <v>#REF!</v>
      </c>
      <c r="D34" s="24"/>
    </row>
    <row r="35" spans="1:4">
      <c r="A35" s="18" t="s">
        <v>123</v>
      </c>
      <c r="B35" s="19" t="e">
        <f>Лист1!D134+Лист1!D136+Лист1!#REF!+Лист1!D142</f>
        <v>#REF!</v>
      </c>
      <c r="C35" s="19" t="e">
        <f>Лист1!E134+Лист1!E136+Лист1!#REF!+Лист1!E142</f>
        <v>#REF!</v>
      </c>
      <c r="D35" s="24"/>
    </row>
    <row r="36" spans="1:4">
      <c r="A36" s="18" t="s">
        <v>126</v>
      </c>
      <c r="B36" s="19">
        <f>Лист1!D138</f>
        <v>27836</v>
      </c>
      <c r="C36" s="19">
        <f>Лист1!E138</f>
        <v>28443</v>
      </c>
      <c r="D36" s="24"/>
    </row>
    <row r="37" spans="1:4">
      <c r="A37" s="18" t="s">
        <v>125</v>
      </c>
      <c r="B37" s="19">
        <f>Лист1!D140</f>
        <v>15393</v>
      </c>
      <c r="C37" s="19">
        <f>Лист1!E140</f>
        <v>16307</v>
      </c>
      <c r="D37" s="24"/>
    </row>
    <row r="38" spans="1:4" ht="30">
      <c r="A38" s="5" t="s">
        <v>20</v>
      </c>
      <c r="B38" s="19" t="e">
        <f>B39</f>
        <v>#REF!</v>
      </c>
      <c r="C38" s="19" t="e">
        <f>C39</f>
        <v>#REF!</v>
      </c>
      <c r="D38" s="24"/>
    </row>
    <row r="39" spans="1:4">
      <c r="A39" s="18" t="s">
        <v>123</v>
      </c>
      <c r="B39" s="19" t="e">
        <f>Лист1!#REF!</f>
        <v>#REF!</v>
      </c>
      <c r="C39" s="19" t="e">
        <f>Лист1!#REF!</f>
        <v>#REF!</v>
      </c>
      <c r="D39" s="24"/>
    </row>
    <row r="40" spans="1:4" ht="45">
      <c r="A40" s="5" t="s">
        <v>21</v>
      </c>
      <c r="B40" s="19" t="e">
        <f>B41+B42</f>
        <v>#REF!</v>
      </c>
      <c r="C40" s="19" t="e">
        <f>C41+C42</f>
        <v>#REF!</v>
      </c>
      <c r="D40" s="24"/>
    </row>
    <row r="41" spans="1:4">
      <c r="A41" s="18" t="s">
        <v>123</v>
      </c>
      <c r="B41" s="19" t="e">
        <f>Лист1!#REF!</f>
        <v>#REF!</v>
      </c>
      <c r="C41" s="19" t="e">
        <f>Лист1!#REF!</f>
        <v>#REF!</v>
      </c>
      <c r="D41" s="24"/>
    </row>
    <row r="42" spans="1:4">
      <c r="A42" s="18" t="s">
        <v>126</v>
      </c>
      <c r="B42" s="19" t="e">
        <f>Лист1!#REF!</f>
        <v>#REF!</v>
      </c>
      <c r="C42" s="19" t="e">
        <f>Лист1!#REF!</f>
        <v>#REF!</v>
      </c>
      <c r="D42" s="24"/>
    </row>
    <row r="43" spans="1:4" ht="71.25">
      <c r="A43" s="23" t="s">
        <v>156</v>
      </c>
      <c r="B43" s="19" t="e">
        <f>B44+B49+B51+B54</f>
        <v>#REF!</v>
      </c>
      <c r="C43" s="19" t="e">
        <f>C44+C49+C51+C54</f>
        <v>#REF!</v>
      </c>
      <c r="D43" s="24"/>
    </row>
    <row r="44" spans="1:4" ht="30">
      <c r="A44" s="1" t="s">
        <v>22</v>
      </c>
      <c r="B44" s="19" t="e">
        <f>B45+B46+B47+B48</f>
        <v>#REF!</v>
      </c>
      <c r="C44" s="19" t="e">
        <f>C45+C46+C47+C48</f>
        <v>#REF!</v>
      </c>
      <c r="D44" s="24"/>
    </row>
    <row r="45" spans="1:4">
      <c r="A45" s="18" t="s">
        <v>123</v>
      </c>
      <c r="B45" s="19" t="e">
        <f>Лист1!D151+Лист1!#REF!+Лист1!D157+Лист1!#REF!</f>
        <v>#REF!</v>
      </c>
      <c r="C45" s="19" t="e">
        <f>Лист1!E151+Лист1!#REF!+Лист1!E157+Лист1!#REF!</f>
        <v>#REF!</v>
      </c>
      <c r="D45" s="24"/>
    </row>
    <row r="46" spans="1:4">
      <c r="A46" s="18" t="s">
        <v>126</v>
      </c>
      <c r="B46" s="19" t="e">
        <f>Лист1!D159+Лист1!#REF!+Лист1!D161+Лист1!D164+Лист1!D167+Лист1!#REF!</f>
        <v>#REF!</v>
      </c>
      <c r="C46" s="19" t="e">
        <f>Лист1!E159+Лист1!#REF!+Лист1!E161+Лист1!E164+Лист1!E167+Лист1!#REF!</f>
        <v>#REF!</v>
      </c>
      <c r="D46" s="24"/>
    </row>
    <row r="47" spans="1:4">
      <c r="A47" s="18" t="s">
        <v>124</v>
      </c>
      <c r="B47" s="19">
        <f>Лист1!D173+Лист1!D175</f>
        <v>551.79999999999995</v>
      </c>
      <c r="C47" s="19">
        <f>Лист1!E173+Лист1!E175</f>
        <v>572.80000000000007</v>
      </c>
      <c r="D47" s="24"/>
    </row>
    <row r="48" spans="1:4">
      <c r="A48" s="18" t="s">
        <v>125</v>
      </c>
      <c r="B48" s="19">
        <f>Лист1!D177</f>
        <v>75</v>
      </c>
      <c r="C48" s="19">
        <f>Лист1!E177</f>
        <v>75</v>
      </c>
      <c r="D48" s="24"/>
    </row>
    <row r="49" spans="1:4" ht="30">
      <c r="A49" s="1" t="s">
        <v>24</v>
      </c>
      <c r="B49" s="19">
        <f>B50</f>
        <v>0</v>
      </c>
      <c r="C49" s="19">
        <f>C50</f>
        <v>0</v>
      </c>
      <c r="D49" s="24"/>
    </row>
    <row r="50" spans="1:4">
      <c r="A50" s="18" t="s">
        <v>123</v>
      </c>
      <c r="B50" s="19">
        <v>0</v>
      </c>
      <c r="C50" s="19">
        <v>0</v>
      </c>
      <c r="D50" s="24"/>
    </row>
    <row r="51" spans="1:4" ht="30">
      <c r="A51" s="1" t="s">
        <v>99</v>
      </c>
      <c r="B51" s="19" t="e">
        <f>B52+B53</f>
        <v>#REF!</v>
      </c>
      <c r="C51" s="19" t="e">
        <f>C52+C53</f>
        <v>#REF!</v>
      </c>
      <c r="D51" s="24"/>
    </row>
    <row r="52" spans="1:4">
      <c r="A52" s="18" t="s">
        <v>123</v>
      </c>
      <c r="B52" s="19" t="e">
        <f>Лист1!D181+Лист1!#REF!</f>
        <v>#REF!</v>
      </c>
      <c r="C52" s="19" t="e">
        <f>Лист1!E181+Лист1!#REF!</f>
        <v>#REF!</v>
      </c>
      <c r="D52" s="24"/>
    </row>
    <row r="53" spans="1:4">
      <c r="A53" s="18" t="s">
        <v>126</v>
      </c>
      <c r="B53" s="19">
        <f>Лист1!D186</f>
        <v>5326.8</v>
      </c>
      <c r="C53" s="19">
        <f>Лист1!E186</f>
        <v>5196.5</v>
      </c>
      <c r="D53" s="24"/>
    </row>
    <row r="54" spans="1:4" ht="45">
      <c r="A54" s="1" t="s">
        <v>101</v>
      </c>
      <c r="B54" s="19">
        <f>B55</f>
        <v>0</v>
      </c>
      <c r="C54" s="19">
        <f>C55</f>
        <v>0</v>
      </c>
      <c r="D54" s="24"/>
    </row>
    <row r="55" spans="1:4">
      <c r="A55" s="18" t="s">
        <v>123</v>
      </c>
      <c r="B55" s="19">
        <v>0</v>
      </c>
      <c r="C55" s="19">
        <v>0</v>
      </c>
      <c r="D55" s="24"/>
    </row>
    <row r="56" spans="1:4">
      <c r="A56" s="29" t="s">
        <v>162</v>
      </c>
      <c r="B56" s="22" t="e">
        <f>B57+B59</f>
        <v>#REF!</v>
      </c>
      <c r="C56" s="22" t="e">
        <f>C57+C59</f>
        <v>#REF!</v>
      </c>
      <c r="D56" s="24"/>
    </row>
    <row r="57" spans="1:4">
      <c r="A57" s="5" t="s">
        <v>4</v>
      </c>
      <c r="B57" s="18"/>
      <c r="C57" s="18"/>
      <c r="D57" s="24"/>
    </row>
    <row r="58" spans="1:4">
      <c r="A58" s="18" t="s">
        <v>123</v>
      </c>
      <c r="B58" s="19">
        <f>B57</f>
        <v>0</v>
      </c>
      <c r="C58" s="19">
        <f>C57</f>
        <v>0</v>
      </c>
      <c r="D58" s="24"/>
    </row>
    <row r="59" spans="1:4" ht="30">
      <c r="A59" s="5" t="s">
        <v>6</v>
      </c>
      <c r="B59" s="25" t="e">
        <f>B60+B61</f>
        <v>#REF!</v>
      </c>
      <c r="C59" s="25" t="e">
        <f>C60+C61</f>
        <v>#REF!</v>
      </c>
      <c r="D59" s="24"/>
    </row>
    <row r="60" spans="1:4">
      <c r="A60" s="18" t="s">
        <v>123</v>
      </c>
      <c r="B60" s="21" t="e">
        <f>Лист1!D197+Лист1!D199+Лист1!#REF!</f>
        <v>#REF!</v>
      </c>
      <c r="C60" s="21" t="e">
        <f>Лист1!E197+Лист1!E199+Лист1!#REF!</f>
        <v>#REF!</v>
      </c>
      <c r="D60" s="24"/>
    </row>
    <row r="61" spans="1:4">
      <c r="A61" s="18" t="s">
        <v>126</v>
      </c>
      <c r="B61" s="19" t="e">
        <f>Лист1!#REF!</f>
        <v>#REF!</v>
      </c>
      <c r="C61" s="19" t="e">
        <f>Лист1!#REF!</f>
        <v>#REF!</v>
      </c>
      <c r="D61" s="24"/>
    </row>
    <row r="62" spans="1:4">
      <c r="A62" s="20" t="s">
        <v>155</v>
      </c>
      <c r="B62" s="22"/>
      <c r="C62" s="22"/>
      <c r="D62" s="24"/>
    </row>
    <row r="63" spans="1:4">
      <c r="A63" s="29" t="s">
        <v>92</v>
      </c>
      <c r="B63" s="30" t="e">
        <f>B2+B8+B10+B18+B22+B33+B43+B56+B62</f>
        <v>#REF!</v>
      </c>
      <c r="C63" s="30" t="e">
        <f>C2+C8+C10+C18+C22+C33+C43+C56+C62</f>
        <v>#REF!</v>
      </c>
      <c r="D63" s="24"/>
    </row>
    <row r="64" spans="1:4">
      <c r="A64" s="20" t="s">
        <v>123</v>
      </c>
      <c r="B64" s="21" t="e">
        <f>B4+B58+B60+B7+B9+B12+B15+B16+B20+B24+B29+B35+B41+B45+B50+B52+B55+B39</f>
        <v>#REF!</v>
      </c>
      <c r="C64" s="21" t="e">
        <f>C4+C58+C60+C7+C9+C12+C15+C16+C20+C24+C29+C35+C41+C45+C50+C52+C55+C39</f>
        <v>#REF!</v>
      </c>
      <c r="D64" s="24"/>
    </row>
    <row r="65" spans="1:4">
      <c r="A65" s="20" t="s">
        <v>127</v>
      </c>
      <c r="B65" s="19" t="e">
        <f>B5+B61+B13+B25+B30+B36+B42+B46+B53+B21</f>
        <v>#REF!</v>
      </c>
      <c r="C65" s="19" t="e">
        <f>C5+C61+C13+C25+C30+C36+C42+C46+C53+C21</f>
        <v>#REF!</v>
      </c>
      <c r="D65" s="24"/>
    </row>
    <row r="66" spans="1:4">
      <c r="A66" s="20" t="s">
        <v>128</v>
      </c>
      <c r="B66" s="19" t="e">
        <f>B47+B26+B31</f>
        <v>#REF!</v>
      </c>
      <c r="C66" s="19" t="e">
        <f>C47+C26+C31</f>
        <v>#REF!</v>
      </c>
      <c r="D66" s="24"/>
    </row>
    <row r="67" spans="1:4">
      <c r="A67" s="20" t="s">
        <v>129</v>
      </c>
      <c r="B67" s="19">
        <f>B27+B32+B37+B48</f>
        <v>15468</v>
      </c>
      <c r="C67" s="19">
        <f>C27+C32+C37+C48</f>
        <v>16382</v>
      </c>
      <c r="D67" s="24"/>
    </row>
    <row r="68" spans="1:4">
      <c r="A68" s="18" t="s">
        <v>131</v>
      </c>
      <c r="B68" s="26" t="e">
        <f>SUM(B64:B67)</f>
        <v>#REF!</v>
      </c>
      <c r="C68" s="26" t="e">
        <f>SUM(C64:C67)</f>
        <v>#REF!</v>
      </c>
      <c r="D68" s="24"/>
    </row>
    <row r="69" spans="1:4">
      <c r="A69" s="20" t="s">
        <v>154</v>
      </c>
      <c r="B69" s="27"/>
      <c r="C69" s="27"/>
      <c r="D69" s="24"/>
    </row>
    <row r="70" spans="1:4">
      <c r="A70" s="20" t="s">
        <v>130</v>
      </c>
      <c r="B70" s="28" t="e">
        <f>SUM(B68:B69)</f>
        <v>#REF!</v>
      </c>
      <c r="C70" s="28" t="e">
        <f>SUM(C68:C69)</f>
        <v>#REF!</v>
      </c>
      <c r="D70" s="24"/>
    </row>
  </sheetData>
  <phoneticPr fontId="13" type="noConversion"/>
  <pageMargins left="0.70866141732283472" right="0" top="0.15748031496062992" bottom="0.19685039370078741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2023-01-12T13:35:23Z</cp:lastPrinted>
  <dcterms:created xsi:type="dcterms:W3CDTF">2015-11-25T05:41:51Z</dcterms:created>
  <dcterms:modified xsi:type="dcterms:W3CDTF">2023-10-31T10:37:06Z</dcterms:modified>
</cp:coreProperties>
</file>