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5 МП Комплексное развитие систем коммунальной инфраструктуры\35 - от 13.03.2023 № 115\"/>
    </mc:Choice>
  </mc:AlternateContent>
  <bookViews>
    <workbookView xWindow="0" yWindow="0" windowWidth="20490" windowHeight="7755"/>
  </bookViews>
  <sheets>
    <sheet name="Измен5(35)Июль2019" sheetId="2" r:id="rId1"/>
  </sheets>
  <calcPr calcId="152511"/>
</workbook>
</file>

<file path=xl/calcChain.xml><?xml version="1.0" encoding="utf-8"?>
<calcChain xmlns="http://schemas.openxmlformats.org/spreadsheetml/2006/main">
  <c r="J217" i="2" l="1"/>
  <c r="J216" i="2" s="1"/>
  <c r="I216" i="2"/>
  <c r="E216" i="2"/>
  <c r="F216" i="2"/>
  <c r="G216" i="2"/>
  <c r="H216" i="2"/>
  <c r="D216" i="2"/>
  <c r="E212" i="2"/>
  <c r="F212" i="2"/>
  <c r="G212" i="2"/>
  <c r="H212" i="2"/>
  <c r="I212" i="2"/>
  <c r="D212" i="2"/>
  <c r="E84" i="2"/>
  <c r="F84" i="2"/>
  <c r="G84" i="2"/>
  <c r="H84" i="2"/>
  <c r="I84" i="2"/>
  <c r="D84" i="2"/>
  <c r="I65" i="2"/>
  <c r="D169" i="2" l="1"/>
  <c r="E169" i="2"/>
  <c r="F169" i="2"/>
  <c r="G169" i="2"/>
  <c r="H169" i="2"/>
  <c r="I169" i="2"/>
  <c r="D170" i="2"/>
  <c r="E170" i="2"/>
  <c r="F170" i="2"/>
  <c r="G170" i="2"/>
  <c r="H170" i="2"/>
  <c r="I170" i="2"/>
  <c r="H176" i="2"/>
  <c r="I176" i="2"/>
  <c r="H175" i="2"/>
  <c r="I175" i="2"/>
  <c r="J170" i="2" l="1"/>
  <c r="J169" i="2"/>
  <c r="I19" i="2"/>
  <c r="I20" i="2"/>
  <c r="I38" i="2"/>
  <c r="I55" i="2"/>
  <c r="I56" i="2"/>
  <c r="I40" i="2" s="1"/>
  <c r="I60" i="2"/>
  <c r="I48" i="2" s="1"/>
  <c r="I61" i="2"/>
  <c r="I45" i="2" s="1"/>
  <c r="I63" i="2"/>
  <c r="I214" i="2"/>
  <c r="I208" i="2"/>
  <c r="I202" i="2"/>
  <c r="I188" i="2" s="1"/>
  <c r="I201" i="2"/>
  <c r="I187" i="2" s="1"/>
  <c r="I200" i="2"/>
  <c r="I186" i="2" s="1"/>
  <c r="I177" i="2"/>
  <c r="I171" i="2"/>
  <c r="I168" i="2" s="1"/>
  <c r="I165" i="2"/>
  <c r="I162" i="2" s="1"/>
  <c r="I157" i="2"/>
  <c r="I153" i="2"/>
  <c r="I129" i="2"/>
  <c r="I128" i="2"/>
  <c r="I130" i="2"/>
  <c r="I127" i="2" s="1"/>
  <c r="I112" i="2"/>
  <c r="I102" i="2"/>
  <c r="I100" i="2"/>
  <c r="I96" i="2"/>
  <c r="I86" i="2" s="1"/>
  <c r="I67" i="2"/>
  <c r="G55" i="2"/>
  <c r="G39" i="2" s="1"/>
  <c r="H55" i="2"/>
  <c r="G177" i="2"/>
  <c r="G174" i="2" s="1"/>
  <c r="G175" i="2"/>
  <c r="G176" i="2"/>
  <c r="G56" i="2"/>
  <c r="H56" i="2"/>
  <c r="E176" i="2"/>
  <c r="F176" i="2"/>
  <c r="F56" i="2" s="1"/>
  <c r="D176" i="2"/>
  <c r="E175" i="2"/>
  <c r="F175" i="2"/>
  <c r="D175" i="2"/>
  <c r="I174" i="2"/>
  <c r="J179" i="2"/>
  <c r="J176" i="2" s="1"/>
  <c r="J178" i="2"/>
  <c r="J175" i="2" s="1"/>
  <c r="H177" i="2"/>
  <c r="H174" i="2" s="1"/>
  <c r="F177" i="2"/>
  <c r="F174" i="2" s="1"/>
  <c r="E177" i="2"/>
  <c r="E174" i="2" s="1"/>
  <c r="D177" i="2"/>
  <c r="D174" i="2" s="1"/>
  <c r="G40" i="2" l="1"/>
  <c r="I49" i="2"/>
  <c r="I39" i="2"/>
  <c r="I33" i="2" s="1"/>
  <c r="I44" i="2"/>
  <c r="I23" i="2"/>
  <c r="I24" i="2"/>
  <c r="I53" i="2"/>
  <c r="I37" i="2"/>
  <c r="I22" i="2"/>
  <c r="J177" i="2"/>
  <c r="J174" i="2" s="1"/>
  <c r="E205" i="2"/>
  <c r="E191" i="2" s="1"/>
  <c r="E206" i="2"/>
  <c r="E192" i="2" s="1"/>
  <c r="E207" i="2"/>
  <c r="E193" i="2" s="1"/>
  <c r="E204" i="2"/>
  <c r="E190" i="2" s="1"/>
  <c r="D205" i="2"/>
  <c r="D191" i="2" s="1"/>
  <c r="D206" i="2"/>
  <c r="D192" i="2" s="1"/>
  <c r="D207" i="2"/>
  <c r="D193" i="2" s="1"/>
  <c r="D204" i="2"/>
  <c r="D190" i="2" s="1"/>
  <c r="G205" i="2"/>
  <c r="G191" i="2" s="1"/>
  <c r="H205" i="2"/>
  <c r="H191" i="2" s="1"/>
  <c r="I205" i="2"/>
  <c r="G206" i="2"/>
  <c r="G192" i="2" s="1"/>
  <c r="H206" i="2"/>
  <c r="H192" i="2" s="1"/>
  <c r="I206" i="2"/>
  <c r="G207" i="2"/>
  <c r="G193" i="2" s="1"/>
  <c r="H207" i="2"/>
  <c r="H193" i="2" s="1"/>
  <c r="I207" i="2"/>
  <c r="I197" i="2" s="1"/>
  <c r="F205" i="2"/>
  <c r="F191" i="2" s="1"/>
  <c r="F206" i="2"/>
  <c r="F192" i="2" s="1"/>
  <c r="F207" i="2"/>
  <c r="F193" i="2" s="1"/>
  <c r="J244" i="2"/>
  <c r="J207" i="2" s="1"/>
  <c r="J193" i="2" s="1"/>
  <c r="J243" i="2"/>
  <c r="J206" i="2" s="1"/>
  <c r="J192" i="2" s="1"/>
  <c r="J242" i="2"/>
  <c r="J205" i="2" s="1"/>
  <c r="J191" i="2" s="1"/>
  <c r="I241" i="2"/>
  <c r="I204" i="2" s="1"/>
  <c r="H241" i="2"/>
  <c r="H204" i="2" s="1"/>
  <c r="H190" i="2" s="1"/>
  <c r="G241" i="2"/>
  <c r="G204" i="2" s="1"/>
  <c r="G190" i="2" s="1"/>
  <c r="F241" i="2"/>
  <c r="I21" i="2" l="1"/>
  <c r="I32" i="2"/>
  <c r="I193" i="2"/>
  <c r="J241" i="2"/>
  <c r="J204" i="2" s="1"/>
  <c r="J190" i="2" s="1"/>
  <c r="F204" i="2"/>
  <c r="F190" i="2" s="1"/>
  <c r="I196" i="2"/>
  <c r="I192" i="2"/>
  <c r="I190" i="2"/>
  <c r="I195" i="2"/>
  <c r="I191" i="2"/>
  <c r="I183" i="2"/>
  <c r="F55" i="2"/>
  <c r="J151" i="2"/>
  <c r="F150" i="2"/>
  <c r="G150" i="2"/>
  <c r="H150" i="2"/>
  <c r="I150" i="2"/>
  <c r="E150" i="2"/>
  <c r="I28" i="2" l="1"/>
  <c r="I16" i="2" s="1"/>
  <c r="I181" i="2"/>
  <c r="I29" i="2"/>
  <c r="I17" i="2" s="1"/>
  <c r="I182" i="2"/>
  <c r="F61" i="2"/>
  <c r="J161" i="2" l="1"/>
  <c r="J160" i="2" s="1"/>
  <c r="G160" i="2"/>
  <c r="H160" i="2"/>
  <c r="I160" i="2"/>
  <c r="E62" i="2" l="1"/>
  <c r="F62" i="2"/>
  <c r="G62" i="2"/>
  <c r="H62" i="2"/>
  <c r="I62" i="2"/>
  <c r="D62" i="2"/>
  <c r="E160" i="2"/>
  <c r="F160" i="2"/>
  <c r="D160" i="2"/>
  <c r="I46" i="2" l="1"/>
  <c r="I59" i="2"/>
  <c r="I47" i="2" s="1"/>
  <c r="I50" i="2"/>
  <c r="J62" i="2"/>
  <c r="G237" i="2"/>
  <c r="H237" i="2"/>
  <c r="I237" i="2"/>
  <c r="F227" i="2"/>
  <c r="G227" i="2"/>
  <c r="H227" i="2"/>
  <c r="I227" i="2"/>
  <c r="F224" i="2"/>
  <c r="G224" i="2"/>
  <c r="H224" i="2"/>
  <c r="I224" i="2"/>
  <c r="F221" i="2"/>
  <c r="G221" i="2"/>
  <c r="H221" i="2"/>
  <c r="I221" i="2"/>
  <c r="F218" i="2"/>
  <c r="G218" i="2"/>
  <c r="H218" i="2"/>
  <c r="I218" i="2"/>
  <c r="F214" i="2"/>
  <c r="G214" i="2"/>
  <c r="H214" i="2"/>
  <c r="F210" i="2"/>
  <c r="G210" i="2"/>
  <c r="H210" i="2"/>
  <c r="I210" i="2"/>
  <c r="G208" i="2"/>
  <c r="H208" i="2"/>
  <c r="F208" i="2"/>
  <c r="F202" i="2"/>
  <c r="F197" i="2" s="1"/>
  <c r="F237" i="2"/>
  <c r="J240" i="2"/>
  <c r="J239" i="2"/>
  <c r="J238" i="2"/>
  <c r="I34" i="2" l="1"/>
  <c r="I43" i="2"/>
  <c r="I30" i="2"/>
  <c r="I18" i="2" s="1"/>
  <c r="I15" i="2" s="1"/>
  <c r="J237" i="2"/>
  <c r="G112" i="2"/>
  <c r="H112" i="2"/>
  <c r="F112" i="2"/>
  <c r="E229" i="2"/>
  <c r="F229" i="2"/>
  <c r="F199" i="2" s="1"/>
  <c r="F194" i="2" s="1"/>
  <c r="G229" i="2"/>
  <c r="G199" i="2" s="1"/>
  <c r="G194" i="2" s="1"/>
  <c r="H229" i="2"/>
  <c r="H199" i="2" s="1"/>
  <c r="I229" i="2"/>
  <c r="I199" i="2" s="1"/>
  <c r="I185" i="2" s="1"/>
  <c r="I180" i="2" s="1"/>
  <c r="D229" i="2"/>
  <c r="E227" i="2"/>
  <c r="D227" i="2"/>
  <c r="E218" i="2"/>
  <c r="D218" i="2"/>
  <c r="J230" i="2"/>
  <c r="J231" i="2"/>
  <c r="J232" i="2"/>
  <c r="J233" i="2"/>
  <c r="J234" i="2"/>
  <c r="J235" i="2"/>
  <c r="J236" i="2"/>
  <c r="J223" i="2"/>
  <c r="J225" i="2"/>
  <c r="J226" i="2"/>
  <c r="J228" i="2"/>
  <c r="J227" i="2" s="1"/>
  <c r="J219" i="2"/>
  <c r="J220" i="2"/>
  <c r="J222" i="2"/>
  <c r="J213" i="2"/>
  <c r="J203" i="2"/>
  <c r="J209" i="2"/>
  <c r="J211" i="2"/>
  <c r="J212" i="2"/>
  <c r="J198" i="2"/>
  <c r="J184" i="2"/>
  <c r="J189" i="2"/>
  <c r="J172" i="2"/>
  <c r="J173" i="2"/>
  <c r="J158" i="2"/>
  <c r="J159" i="2"/>
  <c r="J166" i="2"/>
  <c r="J167" i="2"/>
  <c r="J148" i="2"/>
  <c r="J149" i="2"/>
  <c r="J152" i="2"/>
  <c r="J150" i="2" s="1"/>
  <c r="J154" i="2"/>
  <c r="J155" i="2"/>
  <c r="J156" i="2"/>
  <c r="J143" i="2"/>
  <c r="J144" i="2"/>
  <c r="J146" i="2"/>
  <c r="J137" i="2"/>
  <c r="J138" i="2"/>
  <c r="J131" i="2"/>
  <c r="J132" i="2"/>
  <c r="J125" i="2"/>
  <c r="J126" i="2"/>
  <c r="J119" i="2"/>
  <c r="J113" i="2"/>
  <c r="J118" i="2"/>
  <c r="J108" i="2"/>
  <c r="J109" i="2"/>
  <c r="J111" i="2"/>
  <c r="J101" i="2"/>
  <c r="J103" i="2"/>
  <c r="J93" i="2"/>
  <c r="J94" i="2"/>
  <c r="J95" i="2"/>
  <c r="J97" i="2"/>
  <c r="J98" i="2"/>
  <c r="J99" i="2"/>
  <c r="J90" i="2"/>
  <c r="J91" i="2"/>
  <c r="J92" i="2"/>
  <c r="J82" i="2"/>
  <c r="J83" i="2"/>
  <c r="J84" i="2"/>
  <c r="J85" i="2"/>
  <c r="J70" i="2"/>
  <c r="J71" i="2"/>
  <c r="J72" i="2"/>
  <c r="J73" i="2"/>
  <c r="J74" i="2"/>
  <c r="J75" i="2"/>
  <c r="J76" i="2"/>
  <c r="J78" i="2"/>
  <c r="J64" i="2"/>
  <c r="J66" i="2"/>
  <c r="J68" i="2"/>
  <c r="J69" i="2"/>
  <c r="J57" i="2"/>
  <c r="J58" i="2"/>
  <c r="J51" i="2"/>
  <c r="J52" i="2"/>
  <c r="J54" i="2"/>
  <c r="J41" i="2"/>
  <c r="J42" i="2"/>
  <c r="E20" i="2"/>
  <c r="F20" i="2"/>
  <c r="G20" i="2"/>
  <c r="H20" i="2"/>
  <c r="E19" i="2"/>
  <c r="F19" i="2"/>
  <c r="G19" i="2"/>
  <c r="H19" i="2"/>
  <c r="E56" i="2"/>
  <c r="F40" i="2"/>
  <c r="H40" i="2"/>
  <c r="D56" i="2"/>
  <c r="E55" i="2"/>
  <c r="D55" i="2"/>
  <c r="E46" i="2"/>
  <c r="E30" i="2" s="1"/>
  <c r="G46" i="2"/>
  <c r="G30" i="2" s="1"/>
  <c r="H46" i="2"/>
  <c r="H30" i="2" s="1"/>
  <c r="D46" i="2"/>
  <c r="E61" i="2"/>
  <c r="G61" i="2"/>
  <c r="H61" i="2"/>
  <c r="H45" i="2" s="1"/>
  <c r="H29" i="2" s="1"/>
  <c r="D61" i="2"/>
  <c r="E60" i="2"/>
  <c r="E48" i="2" s="1"/>
  <c r="F60" i="2"/>
  <c r="G60" i="2"/>
  <c r="G48" i="2" s="1"/>
  <c r="H60" i="2"/>
  <c r="D60" i="2"/>
  <c r="E63" i="2"/>
  <c r="F63" i="2"/>
  <c r="G63" i="2"/>
  <c r="H63" i="2"/>
  <c r="D63" i="2"/>
  <c r="H67" i="2"/>
  <c r="H65" i="2"/>
  <c r="E65" i="2"/>
  <c r="F65" i="2"/>
  <c r="G65" i="2"/>
  <c r="D65" i="2"/>
  <c r="E67" i="2"/>
  <c r="F67" i="2"/>
  <c r="G67" i="2"/>
  <c r="D67" i="2"/>
  <c r="E79" i="2"/>
  <c r="F79" i="2"/>
  <c r="G79" i="2"/>
  <c r="H79" i="2"/>
  <c r="D79" i="2"/>
  <c r="E77" i="2"/>
  <c r="F77" i="2"/>
  <c r="G77" i="2"/>
  <c r="H77" i="2"/>
  <c r="D77" i="2"/>
  <c r="E81" i="2"/>
  <c r="F81" i="2"/>
  <c r="G81" i="2"/>
  <c r="H81" i="2"/>
  <c r="E89" i="2"/>
  <c r="F89" i="2"/>
  <c r="G89" i="2"/>
  <c r="H89" i="2"/>
  <c r="E88" i="2"/>
  <c r="F88" i="2"/>
  <c r="H88" i="2"/>
  <c r="E87" i="2"/>
  <c r="F87" i="2"/>
  <c r="G87" i="2"/>
  <c r="H87" i="2"/>
  <c r="E96" i="2"/>
  <c r="E86" i="2" s="1"/>
  <c r="F96" i="2"/>
  <c r="F86" i="2" s="1"/>
  <c r="G96" i="2"/>
  <c r="G86" i="2" s="1"/>
  <c r="H96" i="2"/>
  <c r="H86" i="2" s="1"/>
  <c r="D96" i="2"/>
  <c r="E100" i="2"/>
  <c r="F100" i="2"/>
  <c r="G100" i="2"/>
  <c r="H100" i="2"/>
  <c r="D100" i="2"/>
  <c r="E102" i="2"/>
  <c r="F102" i="2"/>
  <c r="G102" i="2"/>
  <c r="H102" i="2"/>
  <c r="D102" i="2"/>
  <c r="E110" i="2"/>
  <c r="F110" i="2"/>
  <c r="G110" i="2"/>
  <c r="H110" i="2"/>
  <c r="D110" i="2"/>
  <c r="E106" i="2"/>
  <c r="F106" i="2"/>
  <c r="G106" i="2"/>
  <c r="H106" i="2"/>
  <c r="D106" i="2"/>
  <c r="E105" i="2"/>
  <c r="F105" i="2"/>
  <c r="G105" i="2"/>
  <c r="D105" i="2"/>
  <c r="E107" i="2"/>
  <c r="F107" i="2"/>
  <c r="G107" i="2"/>
  <c r="H107" i="2"/>
  <c r="D107" i="2"/>
  <c r="E116" i="2"/>
  <c r="F116" i="2"/>
  <c r="G116" i="2"/>
  <c r="H116" i="2"/>
  <c r="E115" i="2"/>
  <c r="F115" i="2"/>
  <c r="G115" i="2"/>
  <c r="H115" i="2"/>
  <c r="D116" i="2"/>
  <c r="D115" i="2"/>
  <c r="E117" i="2"/>
  <c r="E114" i="2" s="1"/>
  <c r="F117" i="2"/>
  <c r="F114" i="2" s="1"/>
  <c r="G117" i="2"/>
  <c r="G114" i="2" s="1"/>
  <c r="H117" i="2"/>
  <c r="H114" i="2" s="1"/>
  <c r="E123" i="2"/>
  <c r="F123" i="2"/>
  <c r="G123" i="2"/>
  <c r="H123" i="2"/>
  <c r="E122" i="2"/>
  <c r="F122" i="2"/>
  <c r="G122" i="2"/>
  <c r="H122" i="2"/>
  <c r="D123" i="2"/>
  <c r="D122" i="2"/>
  <c r="E124" i="2"/>
  <c r="E121" i="2" s="1"/>
  <c r="F124" i="2"/>
  <c r="F121" i="2" s="1"/>
  <c r="G124" i="2"/>
  <c r="G121" i="2" s="1"/>
  <c r="H124" i="2"/>
  <c r="H121" i="2" s="1"/>
  <c r="D124" i="2"/>
  <c r="D121" i="2" s="1"/>
  <c r="E129" i="2"/>
  <c r="F129" i="2"/>
  <c r="G129" i="2"/>
  <c r="H129" i="2"/>
  <c r="E128" i="2"/>
  <c r="F128" i="2"/>
  <c r="G128" i="2"/>
  <c r="H128" i="2"/>
  <c r="D129" i="2"/>
  <c r="D128" i="2"/>
  <c r="E130" i="2"/>
  <c r="E127" i="2" s="1"/>
  <c r="F130" i="2"/>
  <c r="F127" i="2" s="1"/>
  <c r="G130" i="2"/>
  <c r="G127" i="2" s="1"/>
  <c r="H130" i="2"/>
  <c r="H127" i="2" s="1"/>
  <c r="D130" i="2"/>
  <c r="E135" i="2"/>
  <c r="F135" i="2"/>
  <c r="G135" i="2"/>
  <c r="H135" i="2"/>
  <c r="E134" i="2"/>
  <c r="F134" i="2"/>
  <c r="G134" i="2"/>
  <c r="H134" i="2"/>
  <c r="D135" i="2"/>
  <c r="D134" i="2"/>
  <c r="E136" i="2"/>
  <c r="E133" i="2" s="1"/>
  <c r="F136" i="2"/>
  <c r="F133" i="2" s="1"/>
  <c r="G136" i="2"/>
  <c r="G133" i="2" s="1"/>
  <c r="H136" i="2"/>
  <c r="H133" i="2" s="1"/>
  <c r="D136" i="2"/>
  <c r="D133" i="2" s="1"/>
  <c r="E140" i="2"/>
  <c r="F140" i="2"/>
  <c r="G140" i="2"/>
  <c r="H140" i="2"/>
  <c r="E141" i="2"/>
  <c r="F141" i="2"/>
  <c r="G141" i="2"/>
  <c r="H141" i="2"/>
  <c r="D141" i="2"/>
  <c r="D140" i="2"/>
  <c r="E142" i="2"/>
  <c r="E139" i="2" s="1"/>
  <c r="F142" i="2"/>
  <c r="F139" i="2" s="1"/>
  <c r="G142" i="2"/>
  <c r="G139" i="2" s="1"/>
  <c r="H142" i="2"/>
  <c r="H139" i="2" s="1"/>
  <c r="D142" i="2"/>
  <c r="D139" i="2" s="1"/>
  <c r="E145" i="2"/>
  <c r="F145" i="2"/>
  <c r="G145" i="2"/>
  <c r="H145" i="2"/>
  <c r="I145" i="2"/>
  <c r="D145" i="2"/>
  <c r="E147" i="2"/>
  <c r="F147" i="2"/>
  <c r="G147" i="2"/>
  <c r="H147" i="2"/>
  <c r="I147" i="2"/>
  <c r="F153" i="2"/>
  <c r="G153" i="2"/>
  <c r="H153" i="2"/>
  <c r="F157" i="2"/>
  <c r="G157" i="2"/>
  <c r="H157" i="2"/>
  <c r="D164" i="2"/>
  <c r="E163" i="2"/>
  <c r="F163" i="2"/>
  <c r="G163" i="2"/>
  <c r="H163" i="2"/>
  <c r="D163" i="2"/>
  <c r="E165" i="2"/>
  <c r="E162" i="2" s="1"/>
  <c r="F165" i="2"/>
  <c r="F162" i="2" s="1"/>
  <c r="G165" i="2"/>
  <c r="G162" i="2" s="1"/>
  <c r="H165" i="2"/>
  <c r="H162" i="2" s="1"/>
  <c r="E38" i="2"/>
  <c r="F38" i="2"/>
  <c r="G38" i="2"/>
  <c r="H38" i="2"/>
  <c r="E171" i="2"/>
  <c r="E168" i="2" s="1"/>
  <c r="F171" i="2"/>
  <c r="F168" i="2" s="1"/>
  <c r="G171" i="2"/>
  <c r="G168" i="2" s="1"/>
  <c r="H171" i="2"/>
  <c r="H168" i="2" s="1"/>
  <c r="D171" i="2"/>
  <c r="D202" i="2"/>
  <c r="E202" i="2"/>
  <c r="F188" i="2"/>
  <c r="F183" i="2" s="1"/>
  <c r="G202" i="2"/>
  <c r="H202" i="2"/>
  <c r="E201" i="2"/>
  <c r="F201" i="2"/>
  <c r="G201" i="2"/>
  <c r="H201" i="2"/>
  <c r="D201" i="2"/>
  <c r="E200" i="2"/>
  <c r="E195" i="2" s="1"/>
  <c r="F200" i="2"/>
  <c r="G200" i="2"/>
  <c r="G195" i="2" s="1"/>
  <c r="H200" i="2"/>
  <c r="D200" i="2"/>
  <c r="D195" i="2" s="1"/>
  <c r="E157" i="2"/>
  <c r="J163" i="2" l="1"/>
  <c r="J141" i="2"/>
  <c r="I31" i="2"/>
  <c r="I27" i="2"/>
  <c r="I194" i="2"/>
  <c r="H187" i="2"/>
  <c r="H182" i="2" s="1"/>
  <c r="H196" i="2"/>
  <c r="F187" i="2"/>
  <c r="F182" i="2" s="1"/>
  <c r="F196" i="2"/>
  <c r="H188" i="2"/>
  <c r="H183" i="2" s="1"/>
  <c r="H197" i="2"/>
  <c r="D188" i="2"/>
  <c r="D183" i="2" s="1"/>
  <c r="D197" i="2"/>
  <c r="H186" i="2"/>
  <c r="H181" i="2" s="1"/>
  <c r="H195" i="2"/>
  <c r="F186" i="2"/>
  <c r="F181" i="2" s="1"/>
  <c r="F195" i="2"/>
  <c r="J195" i="2" s="1"/>
  <c r="D187" i="2"/>
  <c r="D182" i="2" s="1"/>
  <c r="D196" i="2"/>
  <c r="G187" i="2"/>
  <c r="G182" i="2" s="1"/>
  <c r="G196" i="2"/>
  <c r="E187" i="2"/>
  <c r="E182" i="2" s="1"/>
  <c r="E196" i="2"/>
  <c r="G188" i="2"/>
  <c r="G183" i="2" s="1"/>
  <c r="G197" i="2"/>
  <c r="E188" i="2"/>
  <c r="E183" i="2" s="1"/>
  <c r="E197" i="2"/>
  <c r="J128" i="2"/>
  <c r="J60" i="2"/>
  <c r="H185" i="2"/>
  <c r="H180" i="2" s="1"/>
  <c r="H194" i="2"/>
  <c r="J135" i="2"/>
  <c r="J218" i="2"/>
  <c r="G53" i="2"/>
  <c r="J129" i="2"/>
  <c r="G50" i="2"/>
  <c r="J115" i="2"/>
  <c r="H104" i="2"/>
  <c r="F104" i="2"/>
  <c r="J105" i="2"/>
  <c r="J106" i="2"/>
  <c r="D104" i="2"/>
  <c r="J77" i="2"/>
  <c r="J79" i="2"/>
  <c r="J67" i="2"/>
  <c r="J65" i="2"/>
  <c r="D59" i="2"/>
  <c r="H53" i="2"/>
  <c r="J224" i="2"/>
  <c r="J139" i="2"/>
  <c r="J133" i="2"/>
  <c r="J200" i="2"/>
  <c r="J121" i="2"/>
  <c r="J122" i="2"/>
  <c r="J100" i="2"/>
  <c r="H48" i="2"/>
  <c r="H59" i="2"/>
  <c r="F48" i="2"/>
  <c r="F59" i="2"/>
  <c r="J61" i="2"/>
  <c r="H39" i="2"/>
  <c r="F39" i="2"/>
  <c r="F37" i="2" s="1"/>
  <c r="G49" i="2"/>
  <c r="F44" i="2"/>
  <c r="F28" i="2" s="1"/>
  <c r="F46" i="2"/>
  <c r="F30" i="2" s="1"/>
  <c r="J142" i="2"/>
  <c r="J229" i="2"/>
  <c r="J157" i="2"/>
  <c r="D168" i="2"/>
  <c r="J168" i="2" s="1"/>
  <c r="J171" i="2"/>
  <c r="F32" i="2"/>
  <c r="J145" i="2"/>
  <c r="J140" i="2"/>
  <c r="J136" i="2"/>
  <c r="J134" i="2"/>
  <c r="D127" i="2"/>
  <c r="J127" i="2" s="1"/>
  <c r="J130" i="2"/>
  <c r="J116" i="2"/>
  <c r="J107" i="2"/>
  <c r="G104" i="2"/>
  <c r="E104" i="2"/>
  <c r="J96" i="2"/>
  <c r="G44" i="2"/>
  <c r="G28" i="2" s="1"/>
  <c r="E44" i="2"/>
  <c r="E28" i="2" s="1"/>
  <c r="G59" i="2"/>
  <c r="D39" i="2"/>
  <c r="J55" i="2"/>
  <c r="H44" i="2"/>
  <c r="H28" i="2" s="1"/>
  <c r="D38" i="2"/>
  <c r="G34" i="2"/>
  <c r="F22" i="2"/>
  <c r="J110" i="2"/>
  <c r="J201" i="2"/>
  <c r="J102" i="2"/>
  <c r="J63" i="2"/>
  <c r="H49" i="2"/>
  <c r="F49" i="2"/>
  <c r="F53" i="2"/>
  <c r="J56" i="2"/>
  <c r="F24" i="2"/>
  <c r="F50" i="2"/>
  <c r="E59" i="2"/>
  <c r="E53" i="2"/>
  <c r="E49" i="2"/>
  <c r="E39" i="2"/>
  <c r="J124" i="2"/>
  <c r="E50" i="2"/>
  <c r="E40" i="2"/>
  <c r="E24" i="2" s="1"/>
  <c r="J202" i="2"/>
  <c r="H24" i="2"/>
  <c r="H34" i="2"/>
  <c r="H50" i="2"/>
  <c r="G37" i="2"/>
  <c r="D53" i="2"/>
  <c r="D186" i="2"/>
  <c r="D181" i="2" s="1"/>
  <c r="G185" i="2"/>
  <c r="G180" i="2" s="1"/>
  <c r="G186" i="2"/>
  <c r="E186" i="2"/>
  <c r="E153" i="2"/>
  <c r="J153" i="2" s="1"/>
  <c r="D147" i="2"/>
  <c r="J147" i="2" s="1"/>
  <c r="D89" i="2"/>
  <c r="J89" i="2" s="1"/>
  <c r="D88" i="2"/>
  <c r="J88" i="2" s="1"/>
  <c r="D87" i="2"/>
  <c r="J87" i="2" s="1"/>
  <c r="E221" i="2"/>
  <c r="D221" i="2"/>
  <c r="E214" i="2"/>
  <c r="D214" i="2"/>
  <c r="E210" i="2"/>
  <c r="D210" i="2"/>
  <c r="E208" i="2"/>
  <c r="D208" i="2"/>
  <c r="D44" i="2"/>
  <c r="D50" i="2"/>
  <c r="D49" i="2"/>
  <c r="D48" i="2"/>
  <c r="D30" i="2"/>
  <c r="D20" i="2"/>
  <c r="D19" i="2"/>
  <c r="E164" i="2"/>
  <c r="F164" i="2"/>
  <c r="F45" i="2" s="1"/>
  <c r="F29" i="2" s="1"/>
  <c r="G164" i="2"/>
  <c r="G45" i="2" s="1"/>
  <c r="G29" i="2" s="1"/>
  <c r="D45" i="2"/>
  <c r="D165" i="2"/>
  <c r="E224" i="2"/>
  <c r="J123" i="2"/>
  <c r="D117" i="2"/>
  <c r="D81" i="2"/>
  <c r="J81" i="2" s="1"/>
  <c r="D86" i="2"/>
  <c r="J86" i="2" s="1"/>
  <c r="E112" i="2"/>
  <c r="D112" i="2"/>
  <c r="J215" i="2"/>
  <c r="H22" i="2" l="1"/>
  <c r="H16" i="2" s="1"/>
  <c r="G47" i="2"/>
  <c r="G24" i="2"/>
  <c r="G18" i="2" s="1"/>
  <c r="J188" i="2"/>
  <c r="J183" i="2" s="1"/>
  <c r="J187" i="2"/>
  <c r="J182" i="2" s="1"/>
  <c r="E37" i="2"/>
  <c r="G23" i="2"/>
  <c r="G17" i="2" s="1"/>
  <c r="H47" i="2"/>
  <c r="G22" i="2"/>
  <c r="G21" i="2" s="1"/>
  <c r="G181" i="2"/>
  <c r="J196" i="2"/>
  <c r="J197" i="2"/>
  <c r="D22" i="2"/>
  <c r="E22" i="2"/>
  <c r="E16" i="2" s="1"/>
  <c r="E181" i="2"/>
  <c r="J59" i="2"/>
  <c r="J164" i="2"/>
  <c r="J53" i="2"/>
  <c r="D43" i="2"/>
  <c r="D27" i="2" s="1"/>
  <c r="J214" i="2"/>
  <c r="J104" i="2"/>
  <c r="J221" i="2"/>
  <c r="J48" i="2"/>
  <c r="G33" i="2"/>
  <c r="J117" i="2"/>
  <c r="D114" i="2"/>
  <c r="J114" i="2" s="1"/>
  <c r="D199" i="2"/>
  <c r="D194" i="2" s="1"/>
  <c r="J208" i="2"/>
  <c r="J50" i="2"/>
  <c r="H43" i="2"/>
  <c r="H27" i="2" s="1"/>
  <c r="G43" i="2"/>
  <c r="G27" i="2" s="1"/>
  <c r="H32" i="2"/>
  <c r="F18" i="2"/>
  <c r="J46" i="2"/>
  <c r="H33" i="2"/>
  <c r="H23" i="2"/>
  <c r="H17" i="2" s="1"/>
  <c r="J112" i="2"/>
  <c r="D162" i="2"/>
  <c r="J162" i="2" s="1"/>
  <c r="J165" i="2"/>
  <c r="J44" i="2"/>
  <c r="J210" i="2"/>
  <c r="J186" i="2"/>
  <c r="J181" i="2" s="1"/>
  <c r="G31" i="2"/>
  <c r="H37" i="2"/>
  <c r="J49" i="2"/>
  <c r="E45" i="2"/>
  <c r="E43" i="2" s="1"/>
  <c r="E27" i="2" s="1"/>
  <c r="F34" i="2"/>
  <c r="F47" i="2"/>
  <c r="J38" i="2"/>
  <c r="D32" i="2"/>
  <c r="F16" i="2"/>
  <c r="F43" i="2"/>
  <c r="F27" i="2" s="1"/>
  <c r="F33" i="2"/>
  <c r="F23" i="2"/>
  <c r="F17" i="2" s="1"/>
  <c r="E32" i="2"/>
  <c r="G32" i="2"/>
  <c r="J39" i="2"/>
  <c r="E23" i="2"/>
  <c r="E34" i="2"/>
  <c r="E18" i="2"/>
  <c r="H18" i="2"/>
  <c r="E199" i="2"/>
  <c r="D185" i="2"/>
  <c r="D180" i="2" s="1"/>
  <c r="F185" i="2"/>
  <c r="F180" i="2" s="1"/>
  <c r="J19" i="2"/>
  <c r="J20" i="2"/>
  <c r="D28" i="2"/>
  <c r="D29" i="2"/>
  <c r="D40" i="2"/>
  <c r="G16" i="2" l="1"/>
  <c r="E33" i="2"/>
  <c r="E21" i="2"/>
  <c r="J199" i="2"/>
  <c r="E194" i="2"/>
  <c r="J194" i="2" s="1"/>
  <c r="J45" i="2"/>
  <c r="J22" i="2"/>
  <c r="E31" i="2"/>
  <c r="E29" i="2"/>
  <c r="H15" i="2"/>
  <c r="G15" i="2"/>
  <c r="H21" i="2"/>
  <c r="F21" i="2"/>
  <c r="F15" i="2"/>
  <c r="J29" i="2"/>
  <c r="J27" i="2"/>
  <c r="J32" i="2"/>
  <c r="F31" i="2"/>
  <c r="J30" i="2"/>
  <c r="D24" i="2"/>
  <c r="D34" i="2"/>
  <c r="J34" i="2" s="1"/>
  <c r="D16" i="2"/>
  <c r="J28" i="2"/>
  <c r="J40" i="2"/>
  <c r="J43" i="2"/>
  <c r="H31" i="2"/>
  <c r="E17" i="2"/>
  <c r="E15" i="2" s="1"/>
  <c r="E185" i="2"/>
  <c r="D47" i="2"/>
  <c r="E47" i="2"/>
  <c r="J185" i="2" l="1"/>
  <c r="J180" i="2" s="1"/>
  <c r="E180" i="2"/>
  <c r="J47" i="2"/>
  <c r="J16" i="2"/>
  <c r="D18" i="2"/>
  <c r="J18" i="2" s="1"/>
  <c r="J24" i="2"/>
  <c r="D33" i="2"/>
  <c r="J33" i="2" s="1"/>
  <c r="D23" i="2"/>
  <c r="D37" i="2"/>
  <c r="J37" i="2" s="1"/>
  <c r="D21" i="2" l="1"/>
  <c r="J21" i="2" s="1"/>
  <c r="J23" i="2"/>
  <c r="D31" i="2"/>
  <c r="J31" i="2" s="1"/>
  <c r="D17" i="2"/>
  <c r="D15" i="2" l="1"/>
  <c r="J15" i="2" s="1"/>
  <c r="J17" i="2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 тыс. руб. 17.07.2019</t>
        </r>
      </text>
    </comment>
    <comment ref="G6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на Кирова-Горького на скрытые работы 17.07.2019</t>
        </r>
      </text>
    </comment>
    <comment ref="E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2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2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21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22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22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22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22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22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22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226" authorId="1" shapeId="0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22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<sst xmlns="http://schemas.openxmlformats.org/spreadsheetml/2006/main" count="367" uniqueCount="81">
  <si>
    <t>к муниципальной программе «Комплексное развитие систем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</si>
  <si>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</si>
  <si>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</si>
  <si>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</si>
  <si>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</si>
  <si>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</si>
  <si>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</si>
  <si>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</si>
  <si>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</si>
  <si>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</si>
  <si>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</si>
  <si>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</si>
  <si>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</si>
  <si>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</si>
  <si>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</si>
  <si>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</si>
  <si>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</si>
  <si>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</si>
  <si>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</si>
  <si>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</si>
  <si>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</si>
  <si>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</si>
  <si>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всего:</t>
  </si>
  <si>
    <t>2022 год</t>
  </si>
  <si>
    <t>2023 год</t>
  </si>
  <si>
    <t>2024 год</t>
  </si>
  <si>
    <t xml:space="preserve"> 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</si>
  <si>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</si>
  <si>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Всего</t>
  </si>
  <si>
    <t xml:space="preserve">                                                                                                                                                                 Приложение к постановлению </t>
  </si>
  <si>
    <t>Мероприятие 1.1.8 Строительство, реконструкция, капитальный и текущий ремонт объектов газоснабжения</t>
  </si>
  <si>
    <t xml:space="preserve">Мероприятие 1.1.9 Приобретение оборудования и материалов для модернизации объектов теплоснабжения, водоснабжения, водоотведения </t>
  </si>
  <si>
    <t>Мероприятие 2.1.9  Расходы на информационно-вычислительные и иные услуги по сопровождению расчетов по договорам найма жилого помещения</t>
  </si>
  <si>
    <t>Подпрограмма 1. «Комплексное развитие систем коммунальной инфраструктуры и благоустройства муниципального образования»</t>
  </si>
  <si>
    <t>Мероприятие 1.1.1.  Осуществление расходов по возмещению затрат по содержанию систем водоснабжения в сельской местности</t>
  </si>
  <si>
    <t>Мероприятие 1.1.2. Возмещение убытков организациям, оказывающим услуги бани населению</t>
  </si>
  <si>
    <t xml:space="preserve">Мероприятие 1.1.4.  Расходы на прокладку магистрального водопровода в соответствии с переданными полномочиями </t>
  </si>
  <si>
    <t>Мероприятие 1.1.6. Газификация жилых домов индивидуального жилого фонда</t>
  </si>
  <si>
    <t>Мероприятие 1.1.7.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</si>
  <si>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1.1.10.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</si>
  <si>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1.1.11.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</si>
  <si>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1.1.12.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района, проектов зон санитарной охраны артезианских скважин включая производственный контроль и лабораторные испытания"</t>
  </si>
  <si>
    <t>Мероприятие 1.1.13.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</si>
  <si>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1.1.14. Расходы по диагностике  и освидетельствованию резервуаров сжиженных углеводородных газов</t>
  </si>
  <si>
    <t>Мероприятие 1.1.15.  Субсидия на ликвидацию очагов сорного растения Борщевик Сосновского</t>
  </si>
  <si>
    <t>Мероприятие 1.1.16.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</si>
  <si>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1.1.17.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</si>
  <si>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1.1.18. Расходы на софинансирование мероприятий по ликвидации несанкционированных свалок</t>
  </si>
  <si>
    <t>Мероприятие 1.1.19. Расходы на обеспечение мероприятий по оборудованию контейнерных площадок для накопления твердых бытовых отходов</t>
  </si>
  <si>
    <t>Мероприятие 1.1.20. Расходы на обеспечение мероприятий по оборудованию контейнерных площадок дляраздельного накопления твердыхкоммунальных отходов и установке на них контейниров</t>
  </si>
  <si>
    <t>Мероприятие 1.1.21.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</si>
  <si>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1.1.22.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</si>
  <si>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>Мероприятие 1.1.25. Субсидия на софинансирование мероприятий по проведению ремонта  групповых резервуарных установок сжиженных углеродных газов</t>
  </si>
  <si>
    <t>Мероприятие 1.1.26. Иные межбюджетные трансферты пос елениям</t>
  </si>
  <si>
    <t>Мероприятие 1.2.1. Субсидия на осуществление расходов на благоустройство общественных территорий</t>
  </si>
  <si>
    <t>Мероприятие 1.3.1. Расходы на строительство и реконструкцию (модернизацию) объектов питьевого водоснабжения</t>
  </si>
  <si>
    <t>Подпрограмма 2. «Жилище»</t>
  </si>
  <si>
    <t>Основное мероприятие   2.1. «Улучшение жилищных условий отдельных категорий граждан»</t>
  </si>
  <si>
    <t>Мероприятие 2.1.1.</t>
  </si>
  <si>
    <t>Мероприятие 2.1.2. Расходы по капитальному ремонту муниципального жилищного фонда поселений, включая расходы на составление сметной документации.  Расходы на составление сметной документации по ремонту домов индивидуально жилищного фонда, поврежденных в результате стихийных бедствий</t>
  </si>
  <si>
    <t xml:space="preserve">Мероприятие 2.1.3. Капитальный ремонт муниципального жилищного фонда  в соответствии с переданными полномочиями </t>
  </si>
  <si>
    <t>Мероприятие 2.1.4. 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</si>
  <si>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2.1.5. Мероприятия в рамках федеральной целевой программы «Жилище» на 2020-2030 годы</t>
  </si>
  <si>
    <t>Мероприятие 2.1.6. 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</si>
  <si>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>Мероприятие 2.1.7. Расходы на реализацию мероприятий по обеспечению жильем молодых семей</t>
  </si>
  <si>
    <t>Мероприятие 2.1.8.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</si>
  <si>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2.1.10.  Приобретение жилья для предоставления семьям, имеющих детей-инвалидов</t>
  </si>
  <si>
    <t>Мероприятие 2.1.11. Размещение в открытом доступе для граждан актуальной информации о проводимых мероприятиях по улучшению условий проживания и предоставления коммунальных услуг</t>
  </si>
  <si>
    <t>Мероприятие 2.1.12. Расходы по проведению независимой экспертизы по признанию многоквартирных домов признанных аварийными и подлежащими сносу</t>
  </si>
  <si>
    <t>Мероприятие 2.1.13. Иные межбюджетныен трансферты на приобретение жилья для переселения граждан из жилых помещений, признанных в установленном порядке непригодными для проживания</t>
  </si>
  <si>
    <t>Мероприятие 1.1.5. Строительство и ремонт шахтных колодцев на территории городского поселения «Невель» в соответствии с переданными полномочиями</t>
  </si>
  <si>
    <t>Мероприятие1.1.24.  Расходы  связанные с реализацией федеральной целевой программы «Увековечение памяти погибших при защите Отечества на 2019-2024 года»</t>
  </si>
  <si>
    <t>Мероприятие1.1.23. Расходы на обеспечение мероприятий по подготовке к отопительному периоду</t>
  </si>
  <si>
    <t>Основное мероприятие 1.2. Региональный проект «Формирование комфортной городской среды»</t>
  </si>
  <si>
    <t>Основное мероприятие 1.3. Региональный проект «Чистая вода»</t>
  </si>
  <si>
    <t>Основное мероприятие 1.4 . «Реализация инициативных проектов граждан»</t>
  </si>
  <si>
    <t>Мероприятие 1.4.1. Реализация 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 которых предоставлено ОМС</t>
  </si>
  <si>
    <r>
      <t xml:space="preserve">       от 13.03.2023</t>
    </r>
    <r>
      <rPr>
        <u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№ 115</t>
    </r>
    <r>
      <rPr>
        <u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 </t>
    </r>
  </si>
  <si>
    <t>коммунальной инфраструктуры и благоустройства муниципального</t>
  </si>
  <si>
    <t xml:space="preserve">образования «Невельский район»  </t>
  </si>
  <si>
    <t>Мероприятие 1.1.3. Расходы на реконструкцию, ремонт (текущий и капитальный), приобретение оборудования и материалов, а также услуги сторонних организаций, в целях обеспечения населения услугами водоснабжения и водоотведения. Разработка проектно-сметной, технической документации.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</si>
</sst>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B0F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11" fillId="0" borderId="0" xfId="0" applyFont="1"/>
    <xf numFmtId="0" fontId="12" fillId="2" borderId="3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justify" vertical="top" wrapText="1"/>
    </xf>
    <xf numFmtId="0" fontId="12" fillId="2" borderId="1" xfId="0" applyFont="1" applyFill="1" applyBorder="1" applyAlignment="1">
      <alignment horizontal="justify" vertical="top" wrapText="1"/>
    </xf>
    <xf numFmtId="0" fontId="12" fillId="2" borderId="3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center" wrapText="1"/>
    </xf>
    <xf numFmtId="164" fontId="12" fillId="0" borderId="4" xfId="0" applyNumberFormat="1" applyFont="1" applyBorder="1" applyAlignment="1">
      <alignment horizontal="center" wrapText="1"/>
    </xf>
    <xf numFmtId="164" fontId="12" fillId="0" borderId="4" xfId="0" applyNumberFormat="1" applyFont="1" applyFill="1" applyBorder="1" applyAlignment="1">
      <alignment horizontal="center" wrapText="1"/>
    </xf>
    <xf numFmtId="164" fontId="13" fillId="0" borderId="4" xfId="0" applyNumberFormat="1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center" wrapText="1"/>
    </xf>
    <xf numFmtId="0" fontId="15" fillId="0" borderId="0" xfId="0" applyFont="1"/>
    <xf numFmtId="0" fontId="13" fillId="2" borderId="1" xfId="0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 wrapText="1"/>
    </xf>
    <xf numFmtId="164" fontId="13" fillId="3" borderId="1" xfId="0" applyNumberFormat="1" applyFont="1" applyFill="1" applyBorder="1" applyAlignment="1">
      <alignment horizontal="center" wrapText="1"/>
    </xf>
    <xf numFmtId="2" fontId="12" fillId="3" borderId="1" xfId="0" applyNumberFormat="1" applyFont="1" applyFill="1" applyBorder="1" applyAlignment="1">
      <alignment horizontal="center" wrapText="1"/>
    </xf>
    <xf numFmtId="164" fontId="12" fillId="3" borderId="4" xfId="0" applyNumberFormat="1" applyFont="1" applyFill="1" applyBorder="1" applyAlignment="1">
      <alignment horizontal="center" wrapText="1"/>
    </xf>
    <xf numFmtId="164" fontId="13" fillId="3" borderId="4" xfId="0" applyNumberFormat="1" applyFont="1" applyFill="1" applyBorder="1" applyAlignment="1">
      <alignment horizontal="center" wrapText="1"/>
    </xf>
    <xf numFmtId="165" fontId="12" fillId="3" borderId="1" xfId="0" applyNumberFormat="1" applyFont="1" applyFill="1" applyBorder="1" applyAlignment="1">
      <alignment horizontal="center"/>
    </xf>
    <xf numFmtId="165" fontId="13" fillId="3" borderId="1" xfId="0" applyNumberFormat="1" applyFont="1" applyFill="1" applyBorder="1" applyAlignment="1">
      <alignment horizontal="center"/>
    </xf>
    <xf numFmtId="165" fontId="13" fillId="3" borderId="1" xfId="0" applyNumberFormat="1" applyFont="1" applyFill="1" applyBorder="1" applyAlignment="1">
      <alignment horizontal="center" wrapText="1"/>
    </xf>
    <xf numFmtId="165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justify" vertical="top" wrapText="1"/>
    </xf>
    <xf numFmtId="0" fontId="12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justify" vertical="top" wrapText="1"/>
    </xf>
    <xf numFmtId="164" fontId="12" fillId="0" borderId="4" xfId="0" applyNumberFormat="1" applyFont="1" applyBorder="1" applyAlignment="1">
      <alignment horizontal="center" wrapText="1"/>
    </xf>
    <xf numFmtId="164" fontId="13" fillId="0" borderId="4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Font="1"/>
    <xf numFmtId="165" fontId="12" fillId="2" borderId="1" xfId="0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165" fontId="13" fillId="2" borderId="1" xfId="0" applyNumberFormat="1" applyFont="1" applyFill="1" applyBorder="1" applyAlignment="1">
      <alignment horizontal="center"/>
    </xf>
    <xf numFmtId="164" fontId="12" fillId="0" borderId="4" xfId="0" applyNumberFormat="1" applyFont="1" applyBorder="1" applyAlignment="1">
      <alignment horizontal="center" wrapText="1"/>
    </xf>
    <xf numFmtId="165" fontId="13" fillId="2" borderId="1" xfId="0" applyNumberFormat="1" applyFont="1" applyFill="1" applyBorder="1" applyAlignment="1">
      <alignment horizontal="center" wrapText="1"/>
    </xf>
    <xf numFmtId="164" fontId="12" fillId="0" borderId="4" xfId="0" applyNumberFormat="1" applyFont="1" applyBorder="1" applyAlignment="1">
      <alignment horizontal="center" wrapText="1"/>
    </xf>
    <xf numFmtId="0" fontId="12" fillId="2" borderId="3" xfId="0" applyFont="1" applyFill="1" applyBorder="1" applyAlignment="1">
      <alignment horizontal="center" vertical="top" wrapText="1"/>
    </xf>
    <xf numFmtId="164" fontId="12" fillId="3" borderId="1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wrapText="1"/>
    </xf>
    <xf numFmtId="164" fontId="12" fillId="0" borderId="4" xfId="0" applyNumberFormat="1" applyFont="1" applyBorder="1" applyAlignment="1">
      <alignment horizontal="center" wrapText="1"/>
    </xf>
    <xf numFmtId="164" fontId="13" fillId="0" borderId="2" xfId="0" applyNumberFormat="1" applyFont="1" applyBorder="1" applyAlignment="1">
      <alignment horizontal="center" wrapText="1"/>
    </xf>
    <xf numFmtId="164" fontId="13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justify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wrapText="1"/>
    </xf>
    <xf numFmtId="0" fontId="7" fillId="2" borderId="4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8" fillId="0" borderId="2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4"/>
  <sheetViews>
    <sheetView tabSelected="1" zoomScaleNormal="100" workbookViewId="0">
      <selection activeCell="A67" sqref="A67:A69"/>
    </sheetView>
  </sheetViews>
  <sheetFormatPr defaultRowHeight="15" x14ac:dyDescent="0.25"/>
  <cols>
    <col min="1" max="1" width="49.85546875" customWidth="1"/>
    <col min="2" max="2" width="19" customWidth="1"/>
    <col min="3" max="3" width="14.140625" customWidth="1"/>
    <col min="4" max="4" width="10" customWidth="1"/>
    <col min="5" max="5" width="10.140625" style="48" customWidth="1"/>
    <col min="6" max="6" width="10.140625" style="30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 x14ac:dyDescent="0.3">
      <c r="A1" s="74" t="s">
        <v>29</v>
      </c>
      <c r="B1" s="74"/>
      <c r="C1" s="74"/>
      <c r="D1" s="74"/>
      <c r="E1" s="74"/>
      <c r="F1" s="74"/>
      <c r="G1" s="74"/>
      <c r="H1" s="74"/>
      <c r="I1" s="74"/>
      <c r="J1" s="74"/>
    </row>
    <row r="2" spans="1:13" ht="19.5" customHeight="1" x14ac:dyDescent="0.3">
      <c r="A2" s="74" t="s">
        <v>27</v>
      </c>
      <c r="B2" s="74"/>
      <c r="C2" s="74"/>
      <c r="D2" s="74"/>
      <c r="E2" s="74"/>
      <c r="F2" s="74"/>
      <c r="G2" s="74"/>
      <c r="H2" s="74"/>
      <c r="I2" s="74"/>
      <c r="J2" s="74"/>
    </row>
    <row r="3" spans="1:13" ht="18.75" hidden="1" x14ac:dyDescent="0.3">
      <c r="A3" s="74"/>
      <c r="B3" s="74"/>
      <c r="C3" s="74"/>
      <c r="D3" s="74"/>
      <c r="E3" s="74"/>
      <c r="F3" s="74"/>
      <c r="G3" s="74"/>
      <c r="H3" s="74"/>
      <c r="I3" s="74"/>
      <c r="J3" s="74"/>
    </row>
    <row r="4" spans="1:13" ht="18.75" x14ac:dyDescent="0.3">
      <c r="A4" s="3"/>
      <c r="B4" s="3"/>
      <c r="C4" s="3"/>
      <c r="D4" s="3"/>
      <c r="E4" s="47"/>
      <c r="F4" s="74" t="s">
        <v>77</v>
      </c>
      <c r="G4" s="74"/>
      <c r="H4" s="74"/>
      <c r="I4" s="74"/>
      <c r="J4" s="74"/>
    </row>
    <row r="5" spans="1:13" ht="18.75" x14ac:dyDescent="0.3">
      <c r="A5" s="74" t="s">
        <v>0</v>
      </c>
      <c r="B5" s="74"/>
      <c r="C5" s="74"/>
      <c r="D5" s="74"/>
      <c r="E5" s="74"/>
      <c r="F5" s="74"/>
      <c r="G5" s="74"/>
      <c r="H5" s="74"/>
      <c r="I5" s="74"/>
      <c r="J5" s="74"/>
    </row>
    <row r="6" spans="1:13" ht="18.75" x14ac:dyDescent="0.3">
      <c r="A6" s="74" t="s">
        <v>78</v>
      </c>
      <c r="B6" s="74"/>
      <c r="C6" s="74"/>
      <c r="D6" s="74"/>
      <c r="E6" s="74"/>
      <c r="F6" s="74"/>
      <c r="G6" s="74"/>
      <c r="H6" s="74"/>
      <c r="I6" s="74"/>
      <c r="J6" s="74"/>
    </row>
    <row r="7" spans="1:13" ht="18.75" x14ac:dyDescent="0.3">
      <c r="A7" s="74" t="s">
        <v>79</v>
      </c>
      <c r="B7" s="74"/>
      <c r="C7" s="74"/>
      <c r="D7" s="74"/>
      <c r="E7" s="74"/>
      <c r="F7" s="74"/>
      <c r="G7" s="74"/>
      <c r="H7" s="74"/>
      <c r="I7" s="74"/>
      <c r="J7" s="74"/>
    </row>
    <row r="8" spans="1:13" ht="9" hidden="1" customHeight="1" x14ac:dyDescent="0.3">
      <c r="A8" s="74" t="s">
        <v>26</v>
      </c>
      <c r="B8" s="74"/>
      <c r="C8" s="74"/>
      <c r="D8" s="74"/>
      <c r="E8" s="74"/>
      <c r="F8" s="74"/>
      <c r="G8" s="74"/>
      <c r="H8" s="74"/>
      <c r="I8" s="74"/>
      <c r="J8" s="74"/>
    </row>
    <row r="9" spans="1:13" ht="6.75" hidden="1" customHeight="1" x14ac:dyDescent="0.25">
      <c r="A9" s="1"/>
    </row>
    <row r="10" spans="1:13" ht="53.25" customHeight="1" x14ac:dyDescent="0.25">
      <c r="A10" s="88" t="s">
        <v>1</v>
      </c>
      <c r="B10" s="88"/>
      <c r="C10" s="88"/>
      <c r="D10" s="88"/>
      <c r="E10" s="88"/>
      <c r="F10" s="88"/>
      <c r="G10" s="88"/>
      <c r="H10" s="88"/>
      <c r="I10" s="88"/>
      <c r="J10" s="88"/>
    </row>
    <row r="11" spans="1:13" ht="19.5" customHeight="1" x14ac:dyDescent="0.3">
      <c r="A11" s="89" t="s">
        <v>2</v>
      </c>
      <c r="B11" s="89"/>
      <c r="C11" s="89"/>
      <c r="D11" s="89"/>
      <c r="E11" s="89"/>
      <c r="F11" s="89"/>
      <c r="G11" s="89"/>
      <c r="H11" s="89"/>
      <c r="I11" s="89"/>
      <c r="J11" s="89"/>
    </row>
    <row r="12" spans="1:13" ht="80.25" customHeight="1" x14ac:dyDescent="0.25">
      <c r="A12" s="103" t="s">
        <v>3</v>
      </c>
      <c r="B12" s="103" t="s">
        <v>4</v>
      </c>
      <c r="C12" s="103" t="s">
        <v>5</v>
      </c>
      <c r="D12" s="75" t="s">
        <v>6</v>
      </c>
      <c r="E12" s="76"/>
      <c r="F12" s="76"/>
      <c r="G12" s="76"/>
      <c r="H12" s="76"/>
      <c r="I12" s="76"/>
      <c r="J12" s="77"/>
    </row>
    <row r="13" spans="1:13" ht="36.75" customHeight="1" x14ac:dyDescent="0.25">
      <c r="A13" s="104"/>
      <c r="B13" s="104"/>
      <c r="C13" s="104"/>
      <c r="D13" s="5" t="s">
        <v>7</v>
      </c>
      <c r="E13" s="5" t="s">
        <v>8</v>
      </c>
      <c r="F13" s="4" t="s">
        <v>23</v>
      </c>
      <c r="G13" s="5" t="s">
        <v>24</v>
      </c>
      <c r="H13" s="5" t="s">
        <v>25</v>
      </c>
      <c r="I13" s="5">
        <v>2025</v>
      </c>
      <c r="J13" s="5" t="s">
        <v>26</v>
      </c>
    </row>
    <row r="14" spans="1:13" ht="20.25" customHeight="1" x14ac:dyDescent="0.25">
      <c r="A14" s="6">
        <v>1</v>
      </c>
      <c r="B14" s="7">
        <v>2</v>
      </c>
      <c r="C14" s="6">
        <v>3</v>
      </c>
      <c r="D14" s="8">
        <v>4</v>
      </c>
      <c r="E14" s="7">
        <v>5</v>
      </c>
      <c r="F14" s="8">
        <v>6</v>
      </c>
      <c r="G14" s="8">
        <v>7</v>
      </c>
      <c r="H14" s="7">
        <v>8</v>
      </c>
      <c r="I14" s="7">
        <v>9</v>
      </c>
      <c r="J14" s="7"/>
    </row>
    <row r="15" spans="1:13" ht="23.25" customHeight="1" x14ac:dyDescent="0.25">
      <c r="A15" s="107" t="s">
        <v>9</v>
      </c>
      <c r="B15" s="60" t="s">
        <v>10</v>
      </c>
      <c r="C15" s="9" t="s">
        <v>11</v>
      </c>
      <c r="D15" s="32">
        <f>D16+D17+D18+D19+D20</f>
        <v>27981.599999999999</v>
      </c>
      <c r="E15" s="32">
        <f t="shared" ref="E15:I15" si="0">E16+E17+E18+E19+E20</f>
        <v>22527.4</v>
      </c>
      <c r="F15" s="33">
        <f t="shared" si="0"/>
        <v>43065.100000000006</v>
      </c>
      <c r="G15" s="32">
        <f t="shared" si="0"/>
        <v>29604</v>
      </c>
      <c r="H15" s="32">
        <f t="shared" si="0"/>
        <v>6475.6</v>
      </c>
      <c r="I15" s="32">
        <f t="shared" si="0"/>
        <v>3684.7000000000003</v>
      </c>
      <c r="J15" s="32">
        <f>SUM(D15:I15)</f>
        <v>133338.40000000002</v>
      </c>
      <c r="K15" s="2"/>
      <c r="M15" s="2"/>
    </row>
    <row r="16" spans="1:13" ht="25.5" customHeight="1" x14ac:dyDescent="0.25">
      <c r="A16" s="108"/>
      <c r="B16" s="61"/>
      <c r="C16" s="9" t="s">
        <v>12</v>
      </c>
      <c r="D16" s="32">
        <f>D22+D28</f>
        <v>18675.7</v>
      </c>
      <c r="E16" s="32">
        <f t="shared" ref="E16:I16" si="1">E22+E28</f>
        <v>6957.9000000000005</v>
      </c>
      <c r="F16" s="33">
        <f t="shared" si="1"/>
        <v>5311.9000000000005</v>
      </c>
      <c r="G16" s="32">
        <f t="shared" si="1"/>
        <v>5604.4</v>
      </c>
      <c r="H16" s="32">
        <f t="shared" si="1"/>
        <v>2369.6</v>
      </c>
      <c r="I16" s="32">
        <f t="shared" si="1"/>
        <v>3104.4</v>
      </c>
      <c r="J16" s="32">
        <f>SUM(D16:I16)</f>
        <v>42023.9</v>
      </c>
      <c r="K16" s="2"/>
    </row>
    <row r="17" spans="1:13" ht="24.75" customHeight="1" x14ac:dyDescent="0.25">
      <c r="A17" s="108"/>
      <c r="B17" s="61"/>
      <c r="C17" s="9" t="s">
        <v>13</v>
      </c>
      <c r="D17" s="32">
        <f>D23+D29</f>
        <v>3520.8999999999996</v>
      </c>
      <c r="E17" s="32">
        <f t="shared" ref="E17:I17" si="2">E23+E29</f>
        <v>3708.8</v>
      </c>
      <c r="F17" s="33">
        <f t="shared" si="2"/>
        <v>7709.7000000000007</v>
      </c>
      <c r="G17" s="32">
        <f t="shared" si="2"/>
        <v>6904.6</v>
      </c>
      <c r="H17" s="32">
        <f t="shared" si="2"/>
        <v>274.89999999999998</v>
      </c>
      <c r="I17" s="32">
        <f t="shared" si="2"/>
        <v>32.299999999999997</v>
      </c>
      <c r="J17" s="32">
        <f>SUM(D17:I17)</f>
        <v>22151.200000000001</v>
      </c>
      <c r="K17" s="2"/>
      <c r="M17" s="2"/>
    </row>
    <row r="18" spans="1:13" ht="27.75" customHeight="1" x14ac:dyDescent="0.25">
      <c r="A18" s="108"/>
      <c r="B18" s="61"/>
      <c r="C18" s="9" t="s">
        <v>14</v>
      </c>
      <c r="D18" s="32">
        <f>D24+D30</f>
        <v>5785</v>
      </c>
      <c r="E18" s="32">
        <f t="shared" ref="E18:I18" si="3">E24+E30</f>
        <v>11860.699999999999</v>
      </c>
      <c r="F18" s="33">
        <f t="shared" si="3"/>
        <v>30043.5</v>
      </c>
      <c r="G18" s="32">
        <f t="shared" si="3"/>
        <v>17095</v>
      </c>
      <c r="H18" s="32">
        <f t="shared" si="3"/>
        <v>3831.1</v>
      </c>
      <c r="I18" s="32">
        <f t="shared" si="3"/>
        <v>548</v>
      </c>
      <c r="J18" s="32">
        <f>SUM(D18:I18)</f>
        <v>69163.3</v>
      </c>
      <c r="K18" s="2"/>
      <c r="M18" s="2"/>
    </row>
    <row r="19" spans="1:13" ht="27.75" customHeight="1" x14ac:dyDescent="0.25">
      <c r="A19" s="108"/>
      <c r="B19" s="61"/>
      <c r="C19" s="9" t="s">
        <v>15</v>
      </c>
      <c r="D19" s="32">
        <f>D25</f>
        <v>0</v>
      </c>
      <c r="E19" s="32">
        <f t="shared" ref="E19:I19" si="4">E25</f>
        <v>0</v>
      </c>
      <c r="F19" s="33">
        <f t="shared" si="4"/>
        <v>0</v>
      </c>
      <c r="G19" s="32">
        <f t="shared" si="4"/>
        <v>0</v>
      </c>
      <c r="H19" s="32">
        <f t="shared" si="4"/>
        <v>0</v>
      </c>
      <c r="I19" s="32">
        <f t="shared" si="4"/>
        <v>0</v>
      </c>
      <c r="J19" s="32">
        <f t="shared" ref="J19:J20" si="5">SUM(D19:I19)</f>
        <v>0</v>
      </c>
      <c r="M19" s="2"/>
    </row>
    <row r="20" spans="1:13" ht="28.5" customHeight="1" x14ac:dyDescent="0.25">
      <c r="A20" s="108"/>
      <c r="B20" s="62"/>
      <c r="C20" s="9" t="s">
        <v>16</v>
      </c>
      <c r="D20" s="32">
        <f>D26</f>
        <v>0</v>
      </c>
      <c r="E20" s="32">
        <f t="shared" ref="E20:I20" si="6">E26</f>
        <v>0</v>
      </c>
      <c r="F20" s="33">
        <f t="shared" si="6"/>
        <v>0</v>
      </c>
      <c r="G20" s="32">
        <f t="shared" si="6"/>
        <v>0</v>
      </c>
      <c r="H20" s="32">
        <f t="shared" si="6"/>
        <v>0</v>
      </c>
      <c r="I20" s="32">
        <f t="shared" si="6"/>
        <v>0</v>
      </c>
      <c r="J20" s="32">
        <f t="shared" si="5"/>
        <v>0</v>
      </c>
    </row>
    <row r="21" spans="1:13" ht="16.5" customHeight="1" x14ac:dyDescent="0.25">
      <c r="A21" s="109"/>
      <c r="B21" s="60" t="s">
        <v>17</v>
      </c>
      <c r="C21" s="9" t="s">
        <v>11</v>
      </c>
      <c r="D21" s="32">
        <f>D22+D23+D24+D25+D26</f>
        <v>17895.300000000003</v>
      </c>
      <c r="E21" s="32">
        <f t="shared" ref="E21:I21" si="7">E22+E23+E24+E25+E26</f>
        <v>16995.900000000001</v>
      </c>
      <c r="F21" s="33">
        <f t="shared" si="7"/>
        <v>37914.199999999997</v>
      </c>
      <c r="G21" s="32">
        <f t="shared" si="7"/>
        <v>22895.200000000001</v>
      </c>
      <c r="H21" s="32">
        <f t="shared" si="7"/>
        <v>5391.5</v>
      </c>
      <c r="I21" s="32">
        <f t="shared" si="7"/>
        <v>3136.7000000000003</v>
      </c>
      <c r="J21" s="32">
        <f>SUM(D21:I21)</f>
        <v>104228.79999999999</v>
      </c>
    </row>
    <row r="22" spans="1:13" ht="25.5" x14ac:dyDescent="0.25">
      <c r="A22" s="109"/>
      <c r="B22" s="61"/>
      <c r="C22" s="9" t="s">
        <v>12</v>
      </c>
      <c r="D22" s="32">
        <f t="shared" ref="D22:I24" si="8">D38+D186</f>
        <v>11135.1</v>
      </c>
      <c r="E22" s="32">
        <f t="shared" si="8"/>
        <v>4138.2000000000007</v>
      </c>
      <c r="F22" s="33">
        <f t="shared" si="8"/>
        <v>4711.9000000000005</v>
      </c>
      <c r="G22" s="32">
        <f t="shared" si="8"/>
        <v>3104.4</v>
      </c>
      <c r="H22" s="32">
        <f t="shared" si="8"/>
        <v>2069.6</v>
      </c>
      <c r="I22" s="32">
        <f t="shared" si="8"/>
        <v>3104.4</v>
      </c>
      <c r="J22" s="32">
        <f>SUM(D22:I22)</f>
        <v>28263.600000000002</v>
      </c>
    </row>
    <row r="23" spans="1:13" ht="25.5" x14ac:dyDescent="0.25">
      <c r="A23" s="109"/>
      <c r="B23" s="61"/>
      <c r="C23" s="9" t="s">
        <v>13</v>
      </c>
      <c r="D23" s="32">
        <f t="shared" si="8"/>
        <v>975.2</v>
      </c>
      <c r="E23" s="32">
        <f t="shared" si="8"/>
        <v>1025.8</v>
      </c>
      <c r="F23" s="33">
        <f t="shared" si="8"/>
        <v>5048.6000000000004</v>
      </c>
      <c r="G23" s="32">
        <f t="shared" si="8"/>
        <v>3307.3</v>
      </c>
      <c r="H23" s="32">
        <f t="shared" si="8"/>
        <v>21.9</v>
      </c>
      <c r="I23" s="32">
        <f t="shared" si="8"/>
        <v>32.299999999999997</v>
      </c>
      <c r="J23" s="32">
        <f>SUM(D23:I23)</f>
        <v>10411.1</v>
      </c>
    </row>
    <row r="24" spans="1:13" ht="25.5" x14ac:dyDescent="0.25">
      <c r="A24" s="109"/>
      <c r="B24" s="61"/>
      <c r="C24" s="9" t="s">
        <v>18</v>
      </c>
      <c r="D24" s="32">
        <f t="shared" si="8"/>
        <v>5785</v>
      </c>
      <c r="E24" s="32">
        <f t="shared" si="8"/>
        <v>11831.9</v>
      </c>
      <c r="F24" s="33">
        <f t="shared" si="8"/>
        <v>28153.7</v>
      </c>
      <c r="G24" s="32">
        <f t="shared" si="8"/>
        <v>16483.5</v>
      </c>
      <c r="H24" s="32">
        <f t="shared" si="8"/>
        <v>3300</v>
      </c>
      <c r="I24" s="32">
        <f t="shared" si="8"/>
        <v>0</v>
      </c>
      <c r="J24" s="32">
        <f>SUM(D24:I24)</f>
        <v>65554.100000000006</v>
      </c>
    </row>
    <row r="25" spans="1:13" ht="25.5" customHeight="1" x14ac:dyDescent="0.25">
      <c r="A25" s="109"/>
      <c r="B25" s="61"/>
      <c r="C25" s="9" t="s">
        <v>15</v>
      </c>
      <c r="D25" s="32"/>
      <c r="E25" s="32"/>
      <c r="F25" s="33"/>
      <c r="G25" s="32"/>
      <c r="H25" s="32"/>
      <c r="I25" s="32"/>
      <c r="J25" s="32"/>
    </row>
    <row r="26" spans="1:13" ht="27" customHeight="1" x14ac:dyDescent="0.25">
      <c r="A26" s="109"/>
      <c r="B26" s="62"/>
      <c r="C26" s="9" t="s">
        <v>16</v>
      </c>
      <c r="D26" s="32"/>
      <c r="E26" s="32"/>
      <c r="F26" s="33"/>
      <c r="G26" s="32"/>
      <c r="H26" s="32"/>
      <c r="I26" s="32"/>
      <c r="J26" s="32"/>
    </row>
    <row r="27" spans="1:13" ht="18" customHeight="1" x14ac:dyDescent="0.25">
      <c r="A27" s="109"/>
      <c r="B27" s="60" t="s">
        <v>19</v>
      </c>
      <c r="C27" s="9" t="s">
        <v>11</v>
      </c>
      <c r="D27" s="32">
        <f>D43</f>
        <v>10086.299999999999</v>
      </c>
      <c r="E27" s="32">
        <f t="shared" ref="E27" si="9">E43</f>
        <v>5531.5</v>
      </c>
      <c r="F27" s="33">
        <f t="shared" ref="F27:I30" si="10">F43+F190</f>
        <v>5150.8999999999996</v>
      </c>
      <c r="G27" s="33">
        <f t="shared" si="10"/>
        <v>6708.8</v>
      </c>
      <c r="H27" s="33">
        <f t="shared" si="10"/>
        <v>1084.0999999999999</v>
      </c>
      <c r="I27" s="33">
        <f t="shared" si="10"/>
        <v>548</v>
      </c>
      <c r="J27" s="32">
        <f t="shared" ref="J27:J34" si="11">SUM(D27:I27)</f>
        <v>29109.599999999995</v>
      </c>
    </row>
    <row r="28" spans="1:13" ht="27" customHeight="1" x14ac:dyDescent="0.25">
      <c r="A28" s="109"/>
      <c r="B28" s="61"/>
      <c r="C28" s="9" t="s">
        <v>12</v>
      </c>
      <c r="D28" s="34">
        <f>D44</f>
        <v>7540.6</v>
      </c>
      <c r="E28" s="34">
        <f t="shared" ref="E28" si="12">E44</f>
        <v>2819.7</v>
      </c>
      <c r="F28" s="33">
        <f t="shared" si="10"/>
        <v>600</v>
      </c>
      <c r="G28" s="33">
        <f t="shared" si="10"/>
        <v>2500</v>
      </c>
      <c r="H28" s="33">
        <f t="shared" si="10"/>
        <v>300</v>
      </c>
      <c r="I28" s="33">
        <f t="shared" si="10"/>
        <v>0</v>
      </c>
      <c r="J28" s="32">
        <f t="shared" si="11"/>
        <v>13760.3</v>
      </c>
    </row>
    <row r="29" spans="1:13" ht="27" customHeight="1" x14ac:dyDescent="0.25">
      <c r="A29" s="109"/>
      <c r="B29" s="61"/>
      <c r="C29" s="9" t="s">
        <v>13</v>
      </c>
      <c r="D29" s="32">
        <f>D45</f>
        <v>2545.6999999999998</v>
      </c>
      <c r="E29" s="32">
        <f t="shared" ref="E29" si="13">E45</f>
        <v>2683</v>
      </c>
      <c r="F29" s="33">
        <f t="shared" si="10"/>
        <v>2661.1</v>
      </c>
      <c r="G29" s="33">
        <f t="shared" si="10"/>
        <v>3597.3</v>
      </c>
      <c r="H29" s="33">
        <f t="shared" si="10"/>
        <v>253</v>
      </c>
      <c r="I29" s="33">
        <f t="shared" si="10"/>
        <v>0</v>
      </c>
      <c r="J29" s="32">
        <f t="shared" si="11"/>
        <v>11740.099999999999</v>
      </c>
    </row>
    <row r="30" spans="1:13" ht="30.75" customHeight="1" x14ac:dyDescent="0.25">
      <c r="A30" s="110"/>
      <c r="B30" s="62"/>
      <c r="C30" s="9" t="s">
        <v>18</v>
      </c>
      <c r="D30" s="32">
        <f>D46</f>
        <v>0</v>
      </c>
      <c r="E30" s="32">
        <f t="shared" ref="E30" si="14">E46</f>
        <v>28.8</v>
      </c>
      <c r="F30" s="33">
        <f t="shared" si="10"/>
        <v>1889.8</v>
      </c>
      <c r="G30" s="33">
        <f t="shared" si="10"/>
        <v>611.5</v>
      </c>
      <c r="H30" s="33">
        <f t="shared" si="10"/>
        <v>531.1</v>
      </c>
      <c r="I30" s="33">
        <f t="shared" si="10"/>
        <v>548</v>
      </c>
      <c r="J30" s="32">
        <f t="shared" si="11"/>
        <v>3609.2</v>
      </c>
    </row>
    <row r="31" spans="1:13" ht="24" customHeight="1" x14ac:dyDescent="0.25">
      <c r="A31" s="111" t="s">
        <v>33</v>
      </c>
      <c r="B31" s="60" t="s">
        <v>10</v>
      </c>
      <c r="C31" s="9" t="s">
        <v>11</v>
      </c>
      <c r="D31" s="32">
        <f>D37+D43</f>
        <v>15489.5</v>
      </c>
      <c r="E31" s="32">
        <f t="shared" ref="E31:I31" si="15">E37+E43</f>
        <v>16864.5</v>
      </c>
      <c r="F31" s="33">
        <f t="shared" si="15"/>
        <v>35663.5</v>
      </c>
      <c r="G31" s="32">
        <f t="shared" si="15"/>
        <v>25967.3</v>
      </c>
      <c r="H31" s="32">
        <f t="shared" si="15"/>
        <v>4384.1000000000004</v>
      </c>
      <c r="I31" s="32">
        <f t="shared" si="15"/>
        <v>548</v>
      </c>
      <c r="J31" s="32">
        <f t="shared" si="11"/>
        <v>98916.900000000009</v>
      </c>
    </row>
    <row r="32" spans="1:13" ht="27" customHeight="1" x14ac:dyDescent="0.25">
      <c r="A32" s="112"/>
      <c r="B32" s="61"/>
      <c r="C32" s="9" t="s">
        <v>12</v>
      </c>
      <c r="D32" s="32">
        <f>D38+D44</f>
        <v>7540.6</v>
      </c>
      <c r="E32" s="32">
        <f t="shared" ref="E32:I32" si="16">E38+E44</f>
        <v>2819.7</v>
      </c>
      <c r="F32" s="33">
        <f t="shared" si="16"/>
        <v>600</v>
      </c>
      <c r="G32" s="32">
        <f t="shared" si="16"/>
        <v>2500</v>
      </c>
      <c r="H32" s="32">
        <f t="shared" si="16"/>
        <v>300</v>
      </c>
      <c r="I32" s="32">
        <f t="shared" si="16"/>
        <v>0</v>
      </c>
      <c r="J32" s="32">
        <f t="shared" si="11"/>
        <v>13760.3</v>
      </c>
    </row>
    <row r="33" spans="1:10" ht="28.5" customHeight="1" x14ac:dyDescent="0.25">
      <c r="A33" s="112"/>
      <c r="B33" s="61"/>
      <c r="C33" s="9" t="s">
        <v>13</v>
      </c>
      <c r="D33" s="32">
        <f>D39+D45</f>
        <v>3519.8999999999996</v>
      </c>
      <c r="E33" s="32">
        <f t="shared" ref="E33:G33" si="17">E39+E45</f>
        <v>2683</v>
      </c>
      <c r="F33" s="33">
        <f t="shared" si="17"/>
        <v>7661.1</v>
      </c>
      <c r="G33" s="32">
        <f t="shared" si="17"/>
        <v>6872.3</v>
      </c>
      <c r="H33" s="32">
        <f>H39+H45</f>
        <v>253</v>
      </c>
      <c r="I33" s="32">
        <f>I39+I45</f>
        <v>0</v>
      </c>
      <c r="J33" s="32">
        <f>SUM(D33:I33)</f>
        <v>20989.3</v>
      </c>
    </row>
    <row r="34" spans="1:10" ht="25.5" x14ac:dyDescent="0.25">
      <c r="A34" s="112"/>
      <c r="B34" s="61"/>
      <c r="C34" s="9" t="s">
        <v>18</v>
      </c>
      <c r="D34" s="32">
        <f>D40+D46</f>
        <v>4429</v>
      </c>
      <c r="E34" s="32">
        <f t="shared" ref="E34:I34" si="18">E40+E46</f>
        <v>11361.8</v>
      </c>
      <c r="F34" s="33">
        <f t="shared" si="18"/>
        <v>27402.400000000001</v>
      </c>
      <c r="G34" s="32">
        <f t="shared" si="18"/>
        <v>16595</v>
      </c>
      <c r="H34" s="32">
        <f t="shared" si="18"/>
        <v>3831.1</v>
      </c>
      <c r="I34" s="32">
        <f t="shared" si="18"/>
        <v>548</v>
      </c>
      <c r="J34" s="32">
        <f t="shared" si="11"/>
        <v>64167.299999999996</v>
      </c>
    </row>
    <row r="35" spans="1:10" ht="25.5" x14ac:dyDescent="0.25">
      <c r="A35" s="112"/>
      <c r="B35" s="61"/>
      <c r="C35" s="9" t="s">
        <v>15</v>
      </c>
      <c r="D35" s="32"/>
      <c r="E35" s="32"/>
      <c r="F35" s="33"/>
      <c r="G35" s="32"/>
      <c r="H35" s="32"/>
      <c r="I35" s="32"/>
      <c r="J35" s="32"/>
    </row>
    <row r="36" spans="1:10" ht="27" customHeight="1" x14ac:dyDescent="0.25">
      <c r="A36" s="112"/>
      <c r="B36" s="62"/>
      <c r="C36" s="9" t="s">
        <v>16</v>
      </c>
      <c r="D36" s="32"/>
      <c r="E36" s="32"/>
      <c r="F36" s="33"/>
      <c r="G36" s="32"/>
      <c r="H36" s="32"/>
      <c r="I36" s="32"/>
      <c r="J36" s="32"/>
    </row>
    <row r="37" spans="1:10" ht="20.25" customHeight="1" x14ac:dyDescent="0.25">
      <c r="A37" s="112"/>
      <c r="B37" s="60" t="s">
        <v>17</v>
      </c>
      <c r="C37" s="9" t="s">
        <v>11</v>
      </c>
      <c r="D37" s="32">
        <f>D38+D39+D40+D41+D42</f>
        <v>5403.2</v>
      </c>
      <c r="E37" s="32">
        <f t="shared" ref="E37:I37" si="19">E38+E39+E40+E41+E42</f>
        <v>11333</v>
      </c>
      <c r="F37" s="33">
        <f t="shared" si="19"/>
        <v>32312.600000000002</v>
      </c>
      <c r="G37" s="32">
        <f t="shared" si="19"/>
        <v>19258.5</v>
      </c>
      <c r="H37" s="32">
        <f t="shared" si="19"/>
        <v>3300</v>
      </c>
      <c r="I37" s="32">
        <f t="shared" si="19"/>
        <v>0</v>
      </c>
      <c r="J37" s="32">
        <f>SUM(D37:I37)</f>
        <v>71607.3</v>
      </c>
    </row>
    <row r="38" spans="1:10" ht="27" customHeight="1" x14ac:dyDescent="0.25">
      <c r="A38" s="112"/>
      <c r="B38" s="61"/>
      <c r="C38" s="9" t="s">
        <v>12</v>
      </c>
      <c r="D38" s="32">
        <f>D54+D169</f>
        <v>0</v>
      </c>
      <c r="E38" s="32">
        <f t="shared" ref="E38:I38" si="20">E54+E169</f>
        <v>0</v>
      </c>
      <c r="F38" s="33">
        <f t="shared" si="20"/>
        <v>0</v>
      </c>
      <c r="G38" s="32">
        <f t="shared" si="20"/>
        <v>0</v>
      </c>
      <c r="H38" s="32">
        <f t="shared" si="20"/>
        <v>0</v>
      </c>
      <c r="I38" s="32">
        <f t="shared" si="20"/>
        <v>0</v>
      </c>
      <c r="J38" s="32">
        <f t="shared" ref="J38:J101" si="21">SUM(D38:I38)</f>
        <v>0</v>
      </c>
    </row>
    <row r="39" spans="1:10" ht="30" customHeight="1" x14ac:dyDescent="0.25">
      <c r="A39" s="112"/>
      <c r="B39" s="61"/>
      <c r="C39" s="9" t="s">
        <v>13</v>
      </c>
      <c r="D39" s="32">
        <f>D55+D170</f>
        <v>974.2</v>
      </c>
      <c r="E39" s="32">
        <f t="shared" ref="E39:I39" si="22">E55+E170</f>
        <v>0</v>
      </c>
      <c r="F39" s="33">
        <f t="shared" si="22"/>
        <v>5000</v>
      </c>
      <c r="G39" s="32">
        <f>G55+G175</f>
        <v>3275</v>
      </c>
      <c r="H39" s="32">
        <f t="shared" si="22"/>
        <v>0</v>
      </c>
      <c r="I39" s="32">
        <f t="shared" si="22"/>
        <v>0</v>
      </c>
      <c r="J39" s="32">
        <f t="shared" si="21"/>
        <v>9249.2000000000007</v>
      </c>
    </row>
    <row r="40" spans="1:10" ht="29.25" customHeight="1" x14ac:dyDescent="0.25">
      <c r="A40" s="112"/>
      <c r="B40" s="61"/>
      <c r="C40" s="9" t="s">
        <v>18</v>
      </c>
      <c r="D40" s="32">
        <f>D56</f>
        <v>4429</v>
      </c>
      <c r="E40" s="32">
        <f t="shared" ref="E40:I40" si="23">E56</f>
        <v>11333</v>
      </c>
      <c r="F40" s="33">
        <f t="shared" si="23"/>
        <v>27312.600000000002</v>
      </c>
      <c r="G40" s="32">
        <f>G56+G176</f>
        <v>15983.5</v>
      </c>
      <c r="H40" s="32">
        <f t="shared" si="23"/>
        <v>3300</v>
      </c>
      <c r="I40" s="32">
        <f t="shared" si="23"/>
        <v>0</v>
      </c>
      <c r="J40" s="32">
        <f t="shared" si="21"/>
        <v>62358.100000000006</v>
      </c>
    </row>
    <row r="41" spans="1:10" ht="29.25" customHeight="1" x14ac:dyDescent="0.25">
      <c r="A41" s="112"/>
      <c r="B41" s="61"/>
      <c r="C41" s="9" t="s">
        <v>15</v>
      </c>
      <c r="D41" s="32"/>
      <c r="E41" s="32"/>
      <c r="F41" s="33"/>
      <c r="G41" s="32"/>
      <c r="H41" s="32"/>
      <c r="I41" s="32"/>
      <c r="J41" s="32">
        <f t="shared" si="21"/>
        <v>0</v>
      </c>
    </row>
    <row r="42" spans="1:10" ht="30" customHeight="1" x14ac:dyDescent="0.25">
      <c r="A42" s="112"/>
      <c r="B42" s="62"/>
      <c r="C42" s="9" t="s">
        <v>16</v>
      </c>
      <c r="D42" s="22"/>
      <c r="E42" s="22"/>
      <c r="F42" s="23"/>
      <c r="G42" s="22"/>
      <c r="H42" s="22"/>
      <c r="I42" s="22"/>
      <c r="J42" s="22">
        <f t="shared" si="21"/>
        <v>0</v>
      </c>
    </row>
    <row r="43" spans="1:10" ht="16.5" customHeight="1" x14ac:dyDescent="0.25">
      <c r="A43" s="112"/>
      <c r="B43" s="60" t="s">
        <v>19</v>
      </c>
      <c r="C43" s="9" t="s">
        <v>11</v>
      </c>
      <c r="D43" s="32">
        <f>D44+D45+D46</f>
        <v>10086.299999999999</v>
      </c>
      <c r="E43" s="32">
        <f t="shared" ref="E43:I43" si="24">E44+E45+E46</f>
        <v>5531.5</v>
      </c>
      <c r="F43" s="33">
        <f t="shared" si="24"/>
        <v>3350.9</v>
      </c>
      <c r="G43" s="32">
        <f t="shared" si="24"/>
        <v>6708.8</v>
      </c>
      <c r="H43" s="32">
        <f t="shared" si="24"/>
        <v>1084.0999999999999</v>
      </c>
      <c r="I43" s="32">
        <f t="shared" si="24"/>
        <v>548</v>
      </c>
      <c r="J43" s="32">
        <f t="shared" si="21"/>
        <v>27309.599999999999</v>
      </c>
    </row>
    <row r="44" spans="1:10" ht="26.25" customHeight="1" x14ac:dyDescent="0.25">
      <c r="A44" s="112"/>
      <c r="B44" s="61"/>
      <c r="C44" s="9" t="s">
        <v>12</v>
      </c>
      <c r="D44" s="32">
        <f>D60+D163</f>
        <v>7540.6</v>
      </c>
      <c r="E44" s="32">
        <f t="shared" ref="E44:I44" si="25">E60+E163</f>
        <v>2819.7</v>
      </c>
      <c r="F44" s="33">
        <f t="shared" si="25"/>
        <v>600</v>
      </c>
      <c r="G44" s="32">
        <f t="shared" si="25"/>
        <v>2500</v>
      </c>
      <c r="H44" s="32">
        <f t="shared" si="25"/>
        <v>300</v>
      </c>
      <c r="I44" s="32">
        <f t="shared" si="25"/>
        <v>0</v>
      </c>
      <c r="J44" s="32">
        <f t="shared" si="21"/>
        <v>13760.3</v>
      </c>
    </row>
    <row r="45" spans="1:10" ht="28.5" customHeight="1" x14ac:dyDescent="0.25">
      <c r="A45" s="112"/>
      <c r="B45" s="61"/>
      <c r="C45" s="9" t="s">
        <v>13</v>
      </c>
      <c r="D45" s="32">
        <f>D61+D164</f>
        <v>2545.6999999999998</v>
      </c>
      <c r="E45" s="32">
        <f t="shared" ref="E45:I45" si="26">E61+E164</f>
        <v>2683</v>
      </c>
      <c r="F45" s="33">
        <f t="shared" si="26"/>
        <v>2661.1</v>
      </c>
      <c r="G45" s="32">
        <f t="shared" si="26"/>
        <v>3597.3</v>
      </c>
      <c r="H45" s="32">
        <f t="shared" si="26"/>
        <v>253</v>
      </c>
      <c r="I45" s="32">
        <f t="shared" si="26"/>
        <v>0</v>
      </c>
      <c r="J45" s="32">
        <f t="shared" si="21"/>
        <v>11740.099999999999</v>
      </c>
    </row>
    <row r="46" spans="1:10" ht="29.25" customHeight="1" x14ac:dyDescent="0.25">
      <c r="A46" s="113"/>
      <c r="B46" s="62"/>
      <c r="C46" s="9" t="s">
        <v>14</v>
      </c>
      <c r="D46" s="32">
        <f>D62</f>
        <v>0</v>
      </c>
      <c r="E46" s="32">
        <f t="shared" ref="E46:I46" si="27">E62</f>
        <v>28.8</v>
      </c>
      <c r="F46" s="33">
        <f t="shared" si="27"/>
        <v>89.8</v>
      </c>
      <c r="G46" s="32">
        <f t="shared" si="27"/>
        <v>611.5</v>
      </c>
      <c r="H46" s="32">
        <f t="shared" si="27"/>
        <v>531.1</v>
      </c>
      <c r="I46" s="32">
        <f t="shared" si="27"/>
        <v>548</v>
      </c>
      <c r="J46" s="32">
        <f t="shared" si="21"/>
        <v>1809.2</v>
      </c>
    </row>
    <row r="47" spans="1:10" ht="17.25" customHeight="1" x14ac:dyDescent="0.25">
      <c r="A47" s="107" t="s">
        <v>20</v>
      </c>
      <c r="B47" s="60" t="s">
        <v>10</v>
      </c>
      <c r="C47" s="9" t="s">
        <v>11</v>
      </c>
      <c r="D47" s="32">
        <f>D53+D59</f>
        <v>8959</v>
      </c>
      <c r="E47" s="32">
        <f t="shared" ref="E47:I47" si="28">E53+E59</f>
        <v>16864.5</v>
      </c>
      <c r="F47" s="33">
        <f t="shared" si="28"/>
        <v>35663.5</v>
      </c>
      <c r="G47" s="32">
        <f t="shared" si="28"/>
        <v>22067.3</v>
      </c>
      <c r="H47" s="32">
        <f t="shared" si="28"/>
        <v>4384.1000000000004</v>
      </c>
      <c r="I47" s="32">
        <f t="shared" si="28"/>
        <v>548</v>
      </c>
      <c r="J47" s="32">
        <f t="shared" si="21"/>
        <v>88486.400000000009</v>
      </c>
    </row>
    <row r="48" spans="1:10" ht="27" customHeight="1" x14ac:dyDescent="0.25">
      <c r="A48" s="108"/>
      <c r="B48" s="61"/>
      <c r="C48" s="9" t="s">
        <v>12</v>
      </c>
      <c r="D48" s="32">
        <f>D54+D60</f>
        <v>1010.1</v>
      </c>
      <c r="E48" s="32">
        <f t="shared" ref="E48:I48" si="29">E54+E60</f>
        <v>2819.7</v>
      </c>
      <c r="F48" s="33">
        <f t="shared" si="29"/>
        <v>600</v>
      </c>
      <c r="G48" s="32">
        <f t="shared" si="29"/>
        <v>2500</v>
      </c>
      <c r="H48" s="32">
        <f t="shared" si="29"/>
        <v>300</v>
      </c>
      <c r="I48" s="32">
        <f t="shared" si="29"/>
        <v>0</v>
      </c>
      <c r="J48" s="32">
        <f t="shared" si="21"/>
        <v>7229.7999999999993</v>
      </c>
    </row>
    <row r="49" spans="1:10" ht="27" customHeight="1" x14ac:dyDescent="0.25">
      <c r="A49" s="108"/>
      <c r="B49" s="61"/>
      <c r="C49" s="9" t="s">
        <v>13</v>
      </c>
      <c r="D49" s="32">
        <f>D55+D61</f>
        <v>3519.8999999999996</v>
      </c>
      <c r="E49" s="32">
        <f t="shared" ref="E49:I49" si="30">E55+E61</f>
        <v>2683</v>
      </c>
      <c r="F49" s="33">
        <f t="shared" si="30"/>
        <v>7661.1</v>
      </c>
      <c r="G49" s="32">
        <f t="shared" si="30"/>
        <v>3597.3</v>
      </c>
      <c r="H49" s="32">
        <f t="shared" si="30"/>
        <v>253</v>
      </c>
      <c r="I49" s="32">
        <f t="shared" si="30"/>
        <v>0</v>
      </c>
      <c r="J49" s="32">
        <f>SUM(D49:I49)</f>
        <v>17714.3</v>
      </c>
    </row>
    <row r="50" spans="1:10" ht="27" customHeight="1" x14ac:dyDescent="0.25">
      <c r="A50" s="108"/>
      <c r="B50" s="61"/>
      <c r="C50" s="9" t="s">
        <v>18</v>
      </c>
      <c r="D50" s="32">
        <f>D56+D62</f>
        <v>4429</v>
      </c>
      <c r="E50" s="32">
        <f t="shared" ref="E50:I50" si="31">E56+E62</f>
        <v>11361.8</v>
      </c>
      <c r="F50" s="33">
        <f t="shared" si="31"/>
        <v>27402.400000000001</v>
      </c>
      <c r="G50" s="32">
        <f t="shared" si="31"/>
        <v>15970</v>
      </c>
      <c r="H50" s="32">
        <f t="shared" si="31"/>
        <v>3831.1</v>
      </c>
      <c r="I50" s="32">
        <f t="shared" si="31"/>
        <v>548</v>
      </c>
      <c r="J50" s="32">
        <f t="shared" si="21"/>
        <v>63542.299999999996</v>
      </c>
    </row>
    <row r="51" spans="1:10" ht="27.75" customHeight="1" x14ac:dyDescent="0.25">
      <c r="A51" s="108"/>
      <c r="B51" s="61"/>
      <c r="C51" s="9" t="s">
        <v>15</v>
      </c>
      <c r="D51" s="32"/>
      <c r="E51" s="32"/>
      <c r="F51" s="33"/>
      <c r="G51" s="32"/>
      <c r="H51" s="32"/>
      <c r="I51" s="32"/>
      <c r="J51" s="32">
        <f t="shared" si="21"/>
        <v>0</v>
      </c>
    </row>
    <row r="52" spans="1:10" ht="26.25" customHeight="1" x14ac:dyDescent="0.25">
      <c r="A52" s="108"/>
      <c r="B52" s="62"/>
      <c r="C52" s="9" t="s">
        <v>16</v>
      </c>
      <c r="D52" s="32"/>
      <c r="E52" s="32"/>
      <c r="F52" s="33"/>
      <c r="G52" s="32"/>
      <c r="H52" s="32"/>
      <c r="I52" s="32"/>
      <c r="J52" s="32">
        <f t="shared" si="21"/>
        <v>0</v>
      </c>
    </row>
    <row r="53" spans="1:10" ht="15" customHeight="1" x14ac:dyDescent="0.25">
      <c r="A53" s="109"/>
      <c r="B53" s="60" t="s">
        <v>17</v>
      </c>
      <c r="C53" s="9" t="s">
        <v>11</v>
      </c>
      <c r="D53" s="32">
        <f>D54+D55+D56+D57+D58</f>
        <v>5403.2</v>
      </c>
      <c r="E53" s="32">
        <f t="shared" ref="E53:I53" si="32">E54+E55+E56+E57+E58</f>
        <v>11333</v>
      </c>
      <c r="F53" s="33">
        <f t="shared" si="32"/>
        <v>32312.600000000002</v>
      </c>
      <c r="G53" s="32">
        <f t="shared" si="32"/>
        <v>15358.5</v>
      </c>
      <c r="H53" s="32">
        <f t="shared" si="32"/>
        <v>3300</v>
      </c>
      <c r="I53" s="32">
        <f t="shared" si="32"/>
        <v>0</v>
      </c>
      <c r="J53" s="32">
        <f t="shared" si="21"/>
        <v>67707.3</v>
      </c>
    </row>
    <row r="54" spans="1:10" ht="27" customHeight="1" x14ac:dyDescent="0.25">
      <c r="A54" s="109"/>
      <c r="B54" s="61"/>
      <c r="C54" s="9" t="s">
        <v>12</v>
      </c>
      <c r="D54" s="32"/>
      <c r="E54" s="32"/>
      <c r="F54" s="33"/>
      <c r="G54" s="32"/>
      <c r="H54" s="32"/>
      <c r="I54" s="32"/>
      <c r="J54" s="32">
        <f t="shared" si="21"/>
        <v>0</v>
      </c>
    </row>
    <row r="55" spans="1:10" ht="27.75" customHeight="1" x14ac:dyDescent="0.25">
      <c r="A55" s="109"/>
      <c r="B55" s="61"/>
      <c r="C55" s="9" t="s">
        <v>13</v>
      </c>
      <c r="D55" s="32">
        <f>D68+D75+D82+D93+D108+D118+D125</f>
        <v>974.2</v>
      </c>
      <c r="E55" s="32">
        <f t="shared" ref="E55" si="33">E68+E75+E82+E93+E108+E118+E125</f>
        <v>0</v>
      </c>
      <c r="F55" s="33">
        <f>F68+F75+F82+F93+F108+F118+F125+F151</f>
        <v>5000</v>
      </c>
      <c r="G55" s="33">
        <f t="shared" ref="G55:I55" si="34">G68+G75+G82+G93+G108+G118+G125+G151</f>
        <v>0</v>
      </c>
      <c r="H55" s="33">
        <f t="shared" si="34"/>
        <v>0</v>
      </c>
      <c r="I55" s="33">
        <f t="shared" si="34"/>
        <v>0</v>
      </c>
      <c r="J55" s="32">
        <f t="shared" si="21"/>
        <v>5974.2</v>
      </c>
    </row>
    <row r="56" spans="1:10" ht="29.25" customHeight="1" x14ac:dyDescent="0.25">
      <c r="A56" s="109"/>
      <c r="B56" s="61"/>
      <c r="C56" s="9" t="s">
        <v>18</v>
      </c>
      <c r="D56" s="32">
        <f>D64+D66+D69+D76+D78+D80+D83+D85+D101+D103+D109+D119+D126+D152</f>
        <v>4429</v>
      </c>
      <c r="E56" s="32">
        <f t="shared" ref="E56:I56" si="35">E64+E66+E69+E76+E78+E80+E83+E85+E101+E103+E109+E119+E126+E152</f>
        <v>11333</v>
      </c>
      <c r="F56" s="33">
        <f>F64+F66+F69+F76+F78+F80+F83+F85+F101+F103+F109+F119+F126+F152+F176</f>
        <v>27312.600000000002</v>
      </c>
      <c r="G56" s="32">
        <f t="shared" si="35"/>
        <v>15358.5</v>
      </c>
      <c r="H56" s="32">
        <f t="shared" si="35"/>
        <v>3300</v>
      </c>
      <c r="I56" s="32">
        <f t="shared" si="35"/>
        <v>0</v>
      </c>
      <c r="J56" s="32">
        <f t="shared" si="21"/>
        <v>61733.100000000006</v>
      </c>
    </row>
    <row r="57" spans="1:10" ht="24.75" customHeight="1" x14ac:dyDescent="0.25">
      <c r="A57" s="109"/>
      <c r="B57" s="61"/>
      <c r="C57" s="9" t="s">
        <v>15</v>
      </c>
      <c r="D57" s="32"/>
      <c r="E57" s="32"/>
      <c r="F57" s="33"/>
      <c r="G57" s="32"/>
      <c r="H57" s="32"/>
      <c r="I57" s="32"/>
      <c r="J57" s="32">
        <f>SUM(D57:I57)</f>
        <v>0</v>
      </c>
    </row>
    <row r="58" spans="1:10" ht="27" customHeight="1" x14ac:dyDescent="0.25">
      <c r="A58" s="109"/>
      <c r="B58" s="62"/>
      <c r="C58" s="9" t="s">
        <v>16</v>
      </c>
      <c r="D58" s="32"/>
      <c r="E58" s="32"/>
      <c r="F58" s="33"/>
      <c r="G58" s="32"/>
      <c r="H58" s="32"/>
      <c r="I58" s="32"/>
      <c r="J58" s="32">
        <f t="shared" si="21"/>
        <v>0</v>
      </c>
    </row>
    <row r="59" spans="1:10" ht="24" customHeight="1" x14ac:dyDescent="0.25">
      <c r="A59" s="109"/>
      <c r="B59" s="60" t="s">
        <v>19</v>
      </c>
      <c r="C59" s="9" t="s">
        <v>11</v>
      </c>
      <c r="D59" s="32">
        <f>D60+D61+D62</f>
        <v>3555.7999999999997</v>
      </c>
      <c r="E59" s="32">
        <f t="shared" ref="E59:I59" si="36">E60+E61+E62</f>
        <v>5531.5</v>
      </c>
      <c r="F59" s="33">
        <f t="shared" si="36"/>
        <v>3350.9</v>
      </c>
      <c r="G59" s="32">
        <f t="shared" si="36"/>
        <v>6708.8</v>
      </c>
      <c r="H59" s="32">
        <f t="shared" si="36"/>
        <v>1084.0999999999999</v>
      </c>
      <c r="I59" s="32">
        <f t="shared" si="36"/>
        <v>548</v>
      </c>
      <c r="J59" s="32">
        <f t="shared" si="21"/>
        <v>20779.099999999999</v>
      </c>
    </row>
    <row r="60" spans="1:10" ht="27.75" customHeight="1" x14ac:dyDescent="0.25">
      <c r="A60" s="109"/>
      <c r="B60" s="61"/>
      <c r="C60" s="9" t="s">
        <v>12</v>
      </c>
      <c r="D60" s="32">
        <f>D97+D154</f>
        <v>1010.1</v>
      </c>
      <c r="E60" s="32">
        <f t="shared" ref="E60:I60" si="37">E97+E154</f>
        <v>2819.7</v>
      </c>
      <c r="F60" s="33">
        <f t="shared" si="37"/>
        <v>600</v>
      </c>
      <c r="G60" s="32">
        <f t="shared" si="37"/>
        <v>2500</v>
      </c>
      <c r="H60" s="32">
        <f t="shared" si="37"/>
        <v>300</v>
      </c>
      <c r="I60" s="32">
        <f t="shared" si="37"/>
        <v>0</v>
      </c>
      <c r="J60" s="32">
        <f>SUM(D60:I60)</f>
        <v>7229.7999999999993</v>
      </c>
    </row>
    <row r="61" spans="1:10" ht="27.75" customHeight="1" x14ac:dyDescent="0.25">
      <c r="A61" s="109"/>
      <c r="B61" s="61"/>
      <c r="C61" s="9" t="s">
        <v>13</v>
      </c>
      <c r="D61" s="32">
        <f>D98+D111+D113+D131+D137+D143+D146+D149+D155+D158</f>
        <v>2545.6999999999998</v>
      </c>
      <c r="E61" s="32">
        <f t="shared" ref="E61:I61" si="38">E98+E111+E113+E131+E137+E143+E146+E149+E155+E158</f>
        <v>2683</v>
      </c>
      <c r="F61" s="33">
        <f>F98+F111+F113+F131+F137+F143+F146+F149+F155+F158</f>
        <v>2661.1</v>
      </c>
      <c r="G61" s="32">
        <f t="shared" si="38"/>
        <v>3597.3</v>
      </c>
      <c r="H61" s="32">
        <f t="shared" si="38"/>
        <v>253</v>
      </c>
      <c r="I61" s="32">
        <f t="shared" si="38"/>
        <v>0</v>
      </c>
      <c r="J61" s="32">
        <f>SUM(D61:I61)</f>
        <v>11740.099999999999</v>
      </c>
    </row>
    <row r="62" spans="1:10" ht="27" customHeight="1" x14ac:dyDescent="0.25">
      <c r="A62" s="110"/>
      <c r="B62" s="62"/>
      <c r="C62" s="9" t="s">
        <v>14</v>
      </c>
      <c r="D62" s="32">
        <f>D99+D132+D138+D144+D156+D159+D161</f>
        <v>0</v>
      </c>
      <c r="E62" s="32">
        <f t="shared" ref="E62:I62" si="39">E99+E132+E138+E144+E156+E159+E161</f>
        <v>28.8</v>
      </c>
      <c r="F62" s="32">
        <f t="shared" si="39"/>
        <v>89.8</v>
      </c>
      <c r="G62" s="32">
        <f t="shared" si="39"/>
        <v>611.5</v>
      </c>
      <c r="H62" s="32">
        <f t="shared" si="39"/>
        <v>531.1</v>
      </c>
      <c r="I62" s="32">
        <f t="shared" si="39"/>
        <v>548</v>
      </c>
      <c r="J62" s="32">
        <f>SUM(D62:I62)</f>
        <v>1809.2</v>
      </c>
    </row>
    <row r="63" spans="1:10" ht="18.75" customHeight="1" x14ac:dyDescent="0.25">
      <c r="A63" s="86" t="s">
        <v>34</v>
      </c>
      <c r="B63" s="60" t="s">
        <v>17</v>
      </c>
      <c r="C63" s="9" t="s">
        <v>11</v>
      </c>
      <c r="D63" s="32">
        <f>D64</f>
        <v>2100</v>
      </c>
      <c r="E63" s="32">
        <f t="shared" ref="E63:I63" si="40">E64</f>
        <v>919</v>
      </c>
      <c r="F63" s="33">
        <f t="shared" si="40"/>
        <v>539</v>
      </c>
      <c r="G63" s="32">
        <f t="shared" si="40"/>
        <v>1643</v>
      </c>
      <c r="H63" s="32">
        <f t="shared" si="40"/>
        <v>0</v>
      </c>
      <c r="I63" s="32">
        <f t="shared" si="40"/>
        <v>0</v>
      </c>
      <c r="J63" s="32">
        <f t="shared" si="21"/>
        <v>5201</v>
      </c>
    </row>
    <row r="64" spans="1:10" ht="31.5" customHeight="1" x14ac:dyDescent="0.25">
      <c r="A64" s="114"/>
      <c r="B64" s="62"/>
      <c r="C64" s="9" t="s">
        <v>18</v>
      </c>
      <c r="D64" s="22">
        <v>2100</v>
      </c>
      <c r="E64" s="22">
        <v>919</v>
      </c>
      <c r="F64" s="23">
        <v>539</v>
      </c>
      <c r="G64" s="22">
        <v>1643</v>
      </c>
      <c r="H64" s="22">
        <v>0</v>
      </c>
      <c r="I64" s="22">
        <v>0</v>
      </c>
      <c r="J64" s="22">
        <f>SUM(D64:I64)</f>
        <v>5201</v>
      </c>
    </row>
    <row r="65" spans="1:10" ht="20.25" customHeight="1" x14ac:dyDescent="0.25">
      <c r="A65" s="86" t="s">
        <v>35</v>
      </c>
      <c r="B65" s="60" t="s">
        <v>17</v>
      </c>
      <c r="C65" s="9" t="s">
        <v>11</v>
      </c>
      <c r="D65" s="32">
        <f>D66</f>
        <v>800</v>
      </c>
      <c r="E65" s="32">
        <f t="shared" ref="E65:I65" si="41">E66</f>
        <v>800</v>
      </c>
      <c r="F65" s="33">
        <f t="shared" si="41"/>
        <v>800</v>
      </c>
      <c r="G65" s="32">
        <f t="shared" si="41"/>
        <v>800</v>
      </c>
      <c r="H65" s="32">
        <f t="shared" si="41"/>
        <v>0</v>
      </c>
      <c r="I65" s="32">
        <f t="shared" si="41"/>
        <v>0</v>
      </c>
      <c r="J65" s="32">
        <f t="shared" si="21"/>
        <v>3200</v>
      </c>
    </row>
    <row r="66" spans="1:10" ht="28.5" customHeight="1" x14ac:dyDescent="0.25">
      <c r="A66" s="114"/>
      <c r="B66" s="62"/>
      <c r="C66" s="9" t="s">
        <v>18</v>
      </c>
      <c r="D66" s="22">
        <v>800</v>
      </c>
      <c r="E66" s="22">
        <v>800</v>
      </c>
      <c r="F66" s="23">
        <v>800</v>
      </c>
      <c r="G66" s="22">
        <v>800</v>
      </c>
      <c r="H66" s="22">
        <v>0</v>
      </c>
      <c r="I66" s="22">
        <v>0</v>
      </c>
      <c r="J66" s="22">
        <f t="shared" si="21"/>
        <v>3200</v>
      </c>
    </row>
    <row r="67" spans="1:10" ht="17.25" customHeight="1" x14ac:dyDescent="0.25">
      <c r="A67" s="86" t="s">
        <v>80</v>
      </c>
      <c r="B67" s="60" t="s">
        <v>17</v>
      </c>
      <c r="C67" s="9" t="s">
        <v>11</v>
      </c>
      <c r="D67" s="32">
        <f>D68+D69</f>
        <v>0</v>
      </c>
      <c r="E67" s="32">
        <f t="shared" ref="E67:I67" si="42">E68+E69</f>
        <v>834.5</v>
      </c>
      <c r="F67" s="33">
        <f t="shared" si="42"/>
        <v>2193.3000000000002</v>
      </c>
      <c r="G67" s="32">
        <f t="shared" si="42"/>
        <v>825.5</v>
      </c>
      <c r="H67" s="32">
        <f t="shared" si="42"/>
        <v>300</v>
      </c>
      <c r="I67" s="32">
        <f t="shared" si="42"/>
        <v>0</v>
      </c>
      <c r="J67" s="32">
        <f t="shared" si="21"/>
        <v>4153.3</v>
      </c>
    </row>
    <row r="68" spans="1:10" ht="27.75" customHeight="1" x14ac:dyDescent="0.25">
      <c r="A68" s="69"/>
      <c r="B68" s="61"/>
      <c r="C68" s="9" t="s">
        <v>13</v>
      </c>
      <c r="D68" s="22"/>
      <c r="E68" s="22"/>
      <c r="F68" s="23"/>
      <c r="G68" s="22"/>
      <c r="H68" s="22"/>
      <c r="I68" s="22"/>
      <c r="J68" s="22">
        <f t="shared" si="21"/>
        <v>0</v>
      </c>
    </row>
    <row r="69" spans="1:10" ht="37.5" customHeight="1" x14ac:dyDescent="0.25">
      <c r="A69" s="70"/>
      <c r="B69" s="62"/>
      <c r="C69" s="9" t="s">
        <v>18</v>
      </c>
      <c r="D69" s="22"/>
      <c r="E69" s="22">
        <v>834.5</v>
      </c>
      <c r="F69" s="23">
        <v>2193.3000000000002</v>
      </c>
      <c r="G69" s="22">
        <v>825.5</v>
      </c>
      <c r="H69" s="22">
        <v>300</v>
      </c>
      <c r="I69" s="22">
        <v>0</v>
      </c>
      <c r="J69" s="22">
        <f t="shared" si="21"/>
        <v>4153.3</v>
      </c>
    </row>
    <row r="70" spans="1:10" ht="15.75" customHeight="1" x14ac:dyDescent="0.25">
      <c r="A70" s="105" t="s">
        <v>36</v>
      </c>
      <c r="B70" s="60" t="s">
        <v>17</v>
      </c>
      <c r="C70" s="9" t="s">
        <v>11</v>
      </c>
      <c r="D70" s="22"/>
      <c r="E70" s="22"/>
      <c r="F70" s="23"/>
      <c r="G70" s="22"/>
      <c r="H70" s="22"/>
      <c r="I70" s="22"/>
      <c r="J70" s="22">
        <f>SUM(D70:I70)</f>
        <v>0</v>
      </c>
    </row>
    <row r="71" spans="1:10" ht="26.25" customHeight="1" x14ac:dyDescent="0.25">
      <c r="A71" s="106"/>
      <c r="B71" s="62"/>
      <c r="C71" s="9" t="s">
        <v>15</v>
      </c>
      <c r="D71" s="22"/>
      <c r="E71" s="22"/>
      <c r="F71" s="23"/>
      <c r="G71" s="22"/>
      <c r="H71" s="22"/>
      <c r="I71" s="22"/>
      <c r="J71" s="22">
        <f t="shared" si="21"/>
        <v>0</v>
      </c>
    </row>
    <row r="72" spans="1:10" ht="15.75" customHeight="1" x14ac:dyDescent="0.25">
      <c r="A72" s="105" t="s">
        <v>70</v>
      </c>
      <c r="B72" s="60" t="s">
        <v>17</v>
      </c>
      <c r="C72" s="9" t="s">
        <v>11</v>
      </c>
      <c r="D72" s="22"/>
      <c r="E72" s="22"/>
      <c r="F72" s="23"/>
      <c r="G72" s="22"/>
      <c r="H72" s="22"/>
      <c r="I72" s="22"/>
      <c r="J72" s="22">
        <f t="shared" si="21"/>
        <v>0</v>
      </c>
    </row>
    <row r="73" spans="1:10" ht="34.5" customHeight="1" x14ac:dyDescent="0.25">
      <c r="A73" s="106"/>
      <c r="B73" s="62"/>
      <c r="C73" s="9" t="s">
        <v>15</v>
      </c>
      <c r="D73" s="22"/>
      <c r="E73" s="22"/>
      <c r="F73" s="23"/>
      <c r="G73" s="22"/>
      <c r="H73" s="22"/>
      <c r="I73" s="22"/>
      <c r="J73" s="22">
        <f t="shared" si="21"/>
        <v>0</v>
      </c>
    </row>
    <row r="74" spans="1:10" ht="18" customHeight="1" x14ac:dyDescent="0.25">
      <c r="A74" s="86" t="s">
        <v>37</v>
      </c>
      <c r="B74" s="60" t="s">
        <v>17</v>
      </c>
      <c r="C74" s="9" t="s">
        <v>11</v>
      </c>
      <c r="D74" s="22"/>
      <c r="E74" s="22"/>
      <c r="F74" s="23"/>
      <c r="G74" s="22"/>
      <c r="H74" s="22"/>
      <c r="I74" s="22"/>
      <c r="J74" s="22">
        <f t="shared" si="21"/>
        <v>0</v>
      </c>
    </row>
    <row r="75" spans="1:10" ht="29.25" customHeight="1" x14ac:dyDescent="0.25">
      <c r="A75" s="69"/>
      <c r="B75" s="61"/>
      <c r="C75" s="9" t="s">
        <v>13</v>
      </c>
      <c r="D75" s="22"/>
      <c r="E75" s="22"/>
      <c r="F75" s="23"/>
      <c r="G75" s="22"/>
      <c r="H75" s="22"/>
      <c r="I75" s="22"/>
      <c r="J75" s="22">
        <f t="shared" si="21"/>
        <v>0</v>
      </c>
    </row>
    <row r="76" spans="1:10" ht="27" customHeight="1" x14ac:dyDescent="0.25">
      <c r="A76" s="70"/>
      <c r="B76" s="62"/>
      <c r="C76" s="9" t="s">
        <v>18</v>
      </c>
      <c r="D76" s="22"/>
      <c r="E76" s="22"/>
      <c r="F76" s="23"/>
      <c r="G76" s="22"/>
      <c r="H76" s="22"/>
      <c r="I76" s="22"/>
      <c r="J76" s="22">
        <f t="shared" si="21"/>
        <v>0</v>
      </c>
    </row>
    <row r="77" spans="1:10" ht="18.75" customHeight="1" x14ac:dyDescent="0.25">
      <c r="A77" s="86" t="s">
        <v>38</v>
      </c>
      <c r="B77" s="60" t="s">
        <v>17</v>
      </c>
      <c r="C77" s="9" t="s">
        <v>11</v>
      </c>
      <c r="D77" s="32">
        <f>D78</f>
        <v>284</v>
      </c>
      <c r="E77" s="32">
        <f t="shared" ref="E77:H77" si="43">E78</f>
        <v>0</v>
      </c>
      <c r="F77" s="33">
        <f t="shared" si="43"/>
        <v>90</v>
      </c>
      <c r="G77" s="32">
        <f t="shared" si="43"/>
        <v>90</v>
      </c>
      <c r="H77" s="32">
        <f t="shared" si="43"/>
        <v>0</v>
      </c>
      <c r="I77" s="32">
        <v>0</v>
      </c>
      <c r="J77" s="32">
        <f t="shared" si="21"/>
        <v>464</v>
      </c>
    </row>
    <row r="78" spans="1:10" ht="53.25" customHeight="1" x14ac:dyDescent="0.25">
      <c r="A78" s="114"/>
      <c r="B78" s="62"/>
      <c r="C78" s="9" t="s">
        <v>18</v>
      </c>
      <c r="D78" s="22">
        <v>284</v>
      </c>
      <c r="E78" s="22">
        <v>0</v>
      </c>
      <c r="F78" s="23">
        <v>90</v>
      </c>
      <c r="G78" s="22">
        <v>90</v>
      </c>
      <c r="H78" s="22">
        <v>0</v>
      </c>
      <c r="I78" s="22">
        <v>0</v>
      </c>
      <c r="J78" s="22">
        <f t="shared" si="21"/>
        <v>464</v>
      </c>
    </row>
    <row r="79" spans="1:10" ht="24.75" customHeight="1" x14ac:dyDescent="0.25">
      <c r="A79" s="86" t="s">
        <v>30</v>
      </c>
      <c r="B79" s="60" t="s">
        <v>17</v>
      </c>
      <c r="C79" s="9" t="s">
        <v>11</v>
      </c>
      <c r="D79" s="32">
        <f>D80</f>
        <v>0</v>
      </c>
      <c r="E79" s="32">
        <f t="shared" ref="E79:H79" si="44">E80</f>
        <v>0</v>
      </c>
      <c r="F79" s="33">
        <f t="shared" si="44"/>
        <v>0</v>
      </c>
      <c r="G79" s="32">
        <f t="shared" si="44"/>
        <v>0</v>
      </c>
      <c r="H79" s="32">
        <f t="shared" si="44"/>
        <v>0</v>
      </c>
      <c r="I79" s="32">
        <v>0</v>
      </c>
      <c r="J79" s="32">
        <f>SUM(D79:I79)</f>
        <v>0</v>
      </c>
    </row>
    <row r="80" spans="1:10" ht="30" customHeight="1" x14ac:dyDescent="0.25">
      <c r="A80" s="114"/>
      <c r="B80" s="62"/>
      <c r="C80" s="9" t="s">
        <v>18</v>
      </c>
      <c r="D80" s="22">
        <v>0</v>
      </c>
      <c r="E80" s="22">
        <v>0</v>
      </c>
      <c r="F80" s="23">
        <v>0</v>
      </c>
      <c r="G80" s="22">
        <v>0</v>
      </c>
      <c r="H80" s="22">
        <v>0</v>
      </c>
      <c r="I80" s="22">
        <v>0</v>
      </c>
      <c r="J80" s="22">
        <v>0</v>
      </c>
    </row>
    <row r="81" spans="1:10" ht="18.75" customHeight="1" x14ac:dyDescent="0.25">
      <c r="A81" s="86" t="s">
        <v>31</v>
      </c>
      <c r="B81" s="60" t="s">
        <v>17</v>
      </c>
      <c r="C81" s="9" t="s">
        <v>11</v>
      </c>
      <c r="D81" s="32">
        <f>SUM(D82:D83)</f>
        <v>1007.2</v>
      </c>
      <c r="E81" s="32">
        <f t="shared" ref="E81:H81" si="45">SUM(E82:E83)</f>
        <v>329</v>
      </c>
      <c r="F81" s="33">
        <f t="shared" si="45"/>
        <v>3157.9</v>
      </c>
      <c r="G81" s="32">
        <f t="shared" si="45"/>
        <v>0</v>
      </c>
      <c r="H81" s="32">
        <f t="shared" si="45"/>
        <v>0</v>
      </c>
      <c r="I81" s="32"/>
      <c r="J81" s="32">
        <f t="shared" si="21"/>
        <v>4494.1000000000004</v>
      </c>
    </row>
    <row r="82" spans="1:10" ht="31.5" customHeight="1" x14ac:dyDescent="0.25">
      <c r="A82" s="69"/>
      <c r="B82" s="61"/>
      <c r="C82" s="9" t="s">
        <v>13</v>
      </c>
      <c r="D82" s="22"/>
      <c r="E82" s="22"/>
      <c r="F82" s="23">
        <v>3000</v>
      </c>
      <c r="G82" s="22">
        <v>0</v>
      </c>
      <c r="H82" s="22">
        <v>0</v>
      </c>
      <c r="I82" s="22">
        <v>0</v>
      </c>
      <c r="J82" s="22">
        <f t="shared" si="21"/>
        <v>3000</v>
      </c>
    </row>
    <row r="83" spans="1:10" ht="29.25" customHeight="1" x14ac:dyDescent="0.25">
      <c r="A83" s="70"/>
      <c r="B83" s="62"/>
      <c r="C83" s="9" t="s">
        <v>18</v>
      </c>
      <c r="D83" s="22">
        <v>1007.2</v>
      </c>
      <c r="E83" s="22">
        <v>329</v>
      </c>
      <c r="F83" s="23">
        <v>157.9</v>
      </c>
      <c r="G83" s="25">
        <v>0</v>
      </c>
      <c r="H83" s="22">
        <v>0</v>
      </c>
      <c r="I83" s="22">
        <v>0</v>
      </c>
      <c r="J83" s="22">
        <f t="shared" si="21"/>
        <v>1494.1000000000001</v>
      </c>
    </row>
    <row r="84" spans="1:10" ht="20.25" customHeight="1" x14ac:dyDescent="0.25">
      <c r="A84" s="86" t="s">
        <v>39</v>
      </c>
      <c r="B84" s="60" t="s">
        <v>17</v>
      </c>
      <c r="C84" s="9" t="s">
        <v>11</v>
      </c>
      <c r="D84" s="32">
        <f>D85</f>
        <v>0</v>
      </c>
      <c r="E84" s="32">
        <f t="shared" ref="E84:I84" si="46">E85</f>
        <v>0</v>
      </c>
      <c r="F84" s="32">
        <f t="shared" si="46"/>
        <v>0</v>
      </c>
      <c r="G84" s="32">
        <f t="shared" si="46"/>
        <v>0</v>
      </c>
      <c r="H84" s="32">
        <f t="shared" si="46"/>
        <v>0</v>
      </c>
      <c r="I84" s="32">
        <f t="shared" si="46"/>
        <v>0</v>
      </c>
      <c r="J84" s="32">
        <f t="shared" si="21"/>
        <v>0</v>
      </c>
    </row>
    <row r="85" spans="1:10" ht="78.75" customHeight="1" x14ac:dyDescent="0.25">
      <c r="A85" s="114"/>
      <c r="B85" s="62"/>
      <c r="C85" s="9" t="s">
        <v>18</v>
      </c>
      <c r="D85" s="22">
        <v>0</v>
      </c>
      <c r="E85" s="22">
        <v>0</v>
      </c>
      <c r="F85" s="23">
        <v>0</v>
      </c>
      <c r="G85" s="22">
        <v>0</v>
      </c>
      <c r="H85" s="22">
        <v>0</v>
      </c>
      <c r="I85" s="22">
        <v>0</v>
      </c>
      <c r="J85" s="22">
        <f t="shared" si="21"/>
        <v>0</v>
      </c>
    </row>
    <row r="86" spans="1:10" ht="17.25" customHeight="1" x14ac:dyDescent="0.25">
      <c r="A86" s="71" t="s">
        <v>40</v>
      </c>
      <c r="B86" s="60" t="s">
        <v>10</v>
      </c>
      <c r="C86" s="9" t="s">
        <v>11</v>
      </c>
      <c r="D86" s="32">
        <f>D96</f>
        <v>1210.0999999999999</v>
      </c>
      <c r="E86" s="32">
        <f t="shared" ref="E86:G86" si="47">E96</f>
        <v>200</v>
      </c>
      <c r="F86" s="33">
        <f t="shared" si="47"/>
        <v>300</v>
      </c>
      <c r="G86" s="32">
        <f t="shared" si="47"/>
        <v>300</v>
      </c>
      <c r="H86" s="32">
        <f>H96</f>
        <v>250</v>
      </c>
      <c r="I86" s="32">
        <f>I96</f>
        <v>0</v>
      </c>
      <c r="J86" s="32">
        <f>SUM(D86:I86)</f>
        <v>2260.1</v>
      </c>
    </row>
    <row r="87" spans="1:10" ht="25.5" customHeight="1" x14ac:dyDescent="0.25">
      <c r="A87" s="72"/>
      <c r="B87" s="61"/>
      <c r="C87" s="9" t="s">
        <v>12</v>
      </c>
      <c r="D87" s="22">
        <f>D97</f>
        <v>1010.1</v>
      </c>
      <c r="E87" s="22">
        <f t="shared" ref="E87:H87" si="48">E97</f>
        <v>0</v>
      </c>
      <c r="F87" s="23">
        <f t="shared" si="48"/>
        <v>0</v>
      </c>
      <c r="G87" s="22">
        <f t="shared" si="48"/>
        <v>0</v>
      </c>
      <c r="H87" s="22">
        <f t="shared" si="48"/>
        <v>0</v>
      </c>
      <c r="I87" s="22">
        <v>0</v>
      </c>
      <c r="J87" s="22">
        <f t="shared" si="21"/>
        <v>1010.1</v>
      </c>
    </row>
    <row r="88" spans="1:10" ht="27.75" customHeight="1" x14ac:dyDescent="0.25">
      <c r="A88" s="72"/>
      <c r="B88" s="61"/>
      <c r="C88" s="9" t="s">
        <v>13</v>
      </c>
      <c r="D88" s="22">
        <f>D98</f>
        <v>200</v>
      </c>
      <c r="E88" s="22">
        <f t="shared" ref="E88:H88" si="49">E98</f>
        <v>200</v>
      </c>
      <c r="F88" s="23">
        <f t="shared" si="49"/>
        <v>300</v>
      </c>
      <c r="G88" s="22">
        <v>300</v>
      </c>
      <c r="H88" s="22">
        <f t="shared" si="49"/>
        <v>250</v>
      </c>
      <c r="I88" s="22">
        <v>0</v>
      </c>
      <c r="J88" s="22">
        <f t="shared" si="21"/>
        <v>1250</v>
      </c>
    </row>
    <row r="89" spans="1:10" ht="25.5" customHeight="1" x14ac:dyDescent="0.25">
      <c r="A89" s="72"/>
      <c r="B89" s="61"/>
      <c r="C89" s="9" t="s">
        <v>14</v>
      </c>
      <c r="D89" s="22">
        <f>D99</f>
        <v>0</v>
      </c>
      <c r="E89" s="22">
        <f t="shared" ref="E89:H89" si="50">E99</f>
        <v>0</v>
      </c>
      <c r="F89" s="23">
        <f t="shared" si="50"/>
        <v>0</v>
      </c>
      <c r="G89" s="22">
        <f t="shared" si="50"/>
        <v>0</v>
      </c>
      <c r="H89" s="22">
        <f t="shared" si="50"/>
        <v>0</v>
      </c>
      <c r="I89" s="22">
        <v>0</v>
      </c>
      <c r="J89" s="22">
        <f t="shared" si="21"/>
        <v>0</v>
      </c>
    </row>
    <row r="90" spans="1:10" ht="25.5" customHeight="1" x14ac:dyDescent="0.25">
      <c r="A90" s="72"/>
      <c r="B90" s="62"/>
      <c r="C90" s="9" t="s">
        <v>16</v>
      </c>
      <c r="D90" s="22"/>
      <c r="E90" s="22"/>
      <c r="F90" s="23"/>
      <c r="G90" s="22"/>
      <c r="H90" s="22"/>
      <c r="I90" s="22"/>
      <c r="J90" s="22">
        <f t="shared" si="21"/>
        <v>0</v>
      </c>
    </row>
    <row r="91" spans="1:10" ht="20.25" customHeight="1" x14ac:dyDescent="0.25">
      <c r="A91" s="72"/>
      <c r="B91" s="60" t="s">
        <v>17</v>
      </c>
      <c r="C91" s="9" t="s">
        <v>11</v>
      </c>
      <c r="D91" s="18"/>
      <c r="E91" s="18"/>
      <c r="F91" s="19"/>
      <c r="G91" s="22"/>
      <c r="H91" s="22" t="s">
        <v>26</v>
      </c>
      <c r="I91" s="22"/>
      <c r="J91" s="22">
        <f t="shared" si="21"/>
        <v>0</v>
      </c>
    </row>
    <row r="92" spans="1:10" ht="25.5" customHeight="1" x14ac:dyDescent="0.25">
      <c r="A92" s="72"/>
      <c r="B92" s="61"/>
      <c r="C92" s="9" t="s">
        <v>12</v>
      </c>
      <c r="D92" s="18"/>
      <c r="E92" s="18"/>
      <c r="F92" s="19"/>
      <c r="G92" s="22"/>
      <c r="H92" s="22"/>
      <c r="I92" s="22"/>
      <c r="J92" s="22">
        <f t="shared" si="21"/>
        <v>0</v>
      </c>
    </row>
    <row r="93" spans="1:10" ht="26.25" customHeight="1" x14ac:dyDescent="0.25">
      <c r="A93" s="72"/>
      <c r="B93" s="61"/>
      <c r="C93" s="9" t="s">
        <v>13</v>
      </c>
      <c r="D93" s="18"/>
      <c r="E93" s="18"/>
      <c r="F93" s="19"/>
      <c r="G93" s="22"/>
      <c r="H93" s="22"/>
      <c r="I93" s="22"/>
      <c r="J93" s="22">
        <f t="shared" si="21"/>
        <v>0</v>
      </c>
    </row>
    <row r="94" spans="1:10" ht="24" customHeight="1" x14ac:dyDescent="0.25">
      <c r="A94" s="72"/>
      <c r="B94" s="61"/>
      <c r="C94" s="9" t="s">
        <v>14</v>
      </c>
      <c r="D94" s="18"/>
      <c r="E94" s="18"/>
      <c r="F94" s="19"/>
      <c r="G94" s="22"/>
      <c r="H94" s="22"/>
      <c r="I94" s="22"/>
      <c r="J94" s="22">
        <f t="shared" si="21"/>
        <v>0</v>
      </c>
    </row>
    <row r="95" spans="1:10" ht="27" customHeight="1" x14ac:dyDescent="0.25">
      <c r="A95" s="72"/>
      <c r="B95" s="62"/>
      <c r="C95" s="9" t="s">
        <v>16</v>
      </c>
      <c r="D95" s="22"/>
      <c r="E95" s="22"/>
      <c r="F95" s="23"/>
      <c r="G95" s="22"/>
      <c r="H95" s="22"/>
      <c r="I95" s="22"/>
      <c r="J95" s="22">
        <f t="shared" si="21"/>
        <v>0</v>
      </c>
    </row>
    <row r="96" spans="1:10" ht="15" customHeight="1" x14ac:dyDescent="0.25">
      <c r="A96" s="72"/>
      <c r="B96" s="60" t="s">
        <v>19</v>
      </c>
      <c r="C96" s="9" t="s">
        <v>11</v>
      </c>
      <c r="D96" s="32">
        <f>D97+D98+D99</f>
        <v>1210.0999999999999</v>
      </c>
      <c r="E96" s="32">
        <f t="shared" ref="E96:G96" si="51">E97+E98+E99</f>
        <v>200</v>
      </c>
      <c r="F96" s="33">
        <f t="shared" si="51"/>
        <v>300</v>
      </c>
      <c r="G96" s="32">
        <f t="shared" si="51"/>
        <v>300</v>
      </c>
      <c r="H96" s="32">
        <f>H97+H98+H99</f>
        <v>250</v>
      </c>
      <c r="I96" s="32">
        <f>I97+I98+I99</f>
        <v>0</v>
      </c>
      <c r="J96" s="32">
        <f>SUM(D96:I96)</f>
        <v>2260.1</v>
      </c>
    </row>
    <row r="97" spans="1:10" ht="28.5" customHeight="1" x14ac:dyDescent="0.25">
      <c r="A97" s="72"/>
      <c r="B97" s="61"/>
      <c r="C97" s="9" t="s">
        <v>12</v>
      </c>
      <c r="D97" s="24">
        <v>1010.1</v>
      </c>
      <c r="E97" s="22">
        <v>0</v>
      </c>
      <c r="F97" s="23">
        <v>0</v>
      </c>
      <c r="G97" s="22">
        <v>0</v>
      </c>
      <c r="H97" s="22">
        <v>0</v>
      </c>
      <c r="I97" s="22">
        <v>0</v>
      </c>
      <c r="J97" s="22">
        <f t="shared" si="21"/>
        <v>1010.1</v>
      </c>
    </row>
    <row r="98" spans="1:10" ht="26.25" customHeight="1" x14ac:dyDescent="0.25">
      <c r="A98" s="72"/>
      <c r="B98" s="61"/>
      <c r="C98" s="9" t="s">
        <v>13</v>
      </c>
      <c r="D98" s="22">
        <v>200</v>
      </c>
      <c r="E98" s="22">
        <v>200</v>
      </c>
      <c r="F98" s="23">
        <v>300</v>
      </c>
      <c r="G98" s="22">
        <v>300</v>
      </c>
      <c r="H98" s="22">
        <v>250</v>
      </c>
      <c r="I98" s="22">
        <v>0</v>
      </c>
      <c r="J98" s="22">
        <f t="shared" si="21"/>
        <v>1250</v>
      </c>
    </row>
    <row r="99" spans="1:10" ht="27" customHeight="1" x14ac:dyDescent="0.25">
      <c r="A99" s="73"/>
      <c r="B99" s="62"/>
      <c r="C99" s="9" t="s">
        <v>14</v>
      </c>
      <c r="D99" s="22">
        <v>0</v>
      </c>
      <c r="E99" s="22">
        <v>0</v>
      </c>
      <c r="F99" s="23">
        <v>0</v>
      </c>
      <c r="G99" s="22">
        <v>0</v>
      </c>
      <c r="H99" s="22">
        <v>0</v>
      </c>
      <c r="I99" s="22">
        <v>0</v>
      </c>
      <c r="J99" s="22">
        <f t="shared" si="21"/>
        <v>0</v>
      </c>
    </row>
    <row r="100" spans="1:10" ht="21" customHeight="1" x14ac:dyDescent="0.25">
      <c r="A100" s="71" t="s">
        <v>41</v>
      </c>
      <c r="B100" s="60" t="s">
        <v>17</v>
      </c>
      <c r="C100" s="9" t="s">
        <v>11</v>
      </c>
      <c r="D100" s="32">
        <f>D101</f>
        <v>166</v>
      </c>
      <c r="E100" s="32">
        <f t="shared" ref="E100:I100" si="52">E101</f>
        <v>6.3</v>
      </c>
      <c r="F100" s="33">
        <f t="shared" si="52"/>
        <v>0</v>
      </c>
      <c r="G100" s="32">
        <f t="shared" si="52"/>
        <v>0</v>
      </c>
      <c r="H100" s="32">
        <f t="shared" si="52"/>
        <v>0</v>
      </c>
      <c r="I100" s="32">
        <f t="shared" si="52"/>
        <v>0</v>
      </c>
      <c r="J100" s="32">
        <f t="shared" si="21"/>
        <v>172.3</v>
      </c>
    </row>
    <row r="101" spans="1:10" ht="57" customHeight="1" x14ac:dyDescent="0.25">
      <c r="A101" s="73"/>
      <c r="B101" s="62"/>
      <c r="C101" s="9" t="s">
        <v>14</v>
      </c>
      <c r="D101" s="22">
        <v>166</v>
      </c>
      <c r="E101" s="22">
        <v>6.3</v>
      </c>
      <c r="F101" s="23">
        <v>0</v>
      </c>
      <c r="G101" s="22">
        <v>0</v>
      </c>
      <c r="H101" s="22">
        <v>0</v>
      </c>
      <c r="I101" s="22">
        <v>0</v>
      </c>
      <c r="J101" s="22">
        <f t="shared" si="21"/>
        <v>172.3</v>
      </c>
    </row>
    <row r="102" spans="1:10" ht="28.5" customHeight="1" x14ac:dyDescent="0.25">
      <c r="A102" s="71" t="s">
        <v>42</v>
      </c>
      <c r="B102" s="60" t="s">
        <v>17</v>
      </c>
      <c r="C102" s="9" t="s">
        <v>11</v>
      </c>
      <c r="D102" s="32">
        <f>D103</f>
        <v>0</v>
      </c>
      <c r="E102" s="32">
        <f t="shared" ref="E102:I102" si="53">E103</f>
        <v>0</v>
      </c>
      <c r="F102" s="33">
        <f t="shared" si="53"/>
        <v>0</v>
      </c>
      <c r="G102" s="32">
        <f t="shared" si="53"/>
        <v>0</v>
      </c>
      <c r="H102" s="32">
        <f t="shared" si="53"/>
        <v>0</v>
      </c>
      <c r="I102" s="32">
        <f t="shared" si="53"/>
        <v>0</v>
      </c>
      <c r="J102" s="32">
        <f t="shared" ref="J102:J122" si="54">SUM(D102:I102)</f>
        <v>0</v>
      </c>
    </row>
    <row r="103" spans="1:10" ht="32.25" customHeight="1" x14ac:dyDescent="0.25">
      <c r="A103" s="73"/>
      <c r="B103" s="62"/>
      <c r="C103" s="9" t="s">
        <v>14</v>
      </c>
      <c r="D103" s="22">
        <v>0</v>
      </c>
      <c r="E103" s="22">
        <v>0</v>
      </c>
      <c r="F103" s="23">
        <v>0</v>
      </c>
      <c r="G103" s="22">
        <v>0</v>
      </c>
      <c r="H103" s="22">
        <v>0</v>
      </c>
      <c r="I103" s="22">
        <v>0</v>
      </c>
      <c r="J103" s="22">
        <f t="shared" si="54"/>
        <v>0</v>
      </c>
    </row>
    <row r="104" spans="1:10" ht="17.25" customHeight="1" x14ac:dyDescent="0.25">
      <c r="A104" s="71" t="s">
        <v>43</v>
      </c>
      <c r="B104" s="60" t="s">
        <v>10</v>
      </c>
      <c r="C104" s="9" t="s">
        <v>11</v>
      </c>
      <c r="D104" s="32">
        <f>D107+D110</f>
        <v>271.7</v>
      </c>
      <c r="E104" s="32">
        <f t="shared" ref="E104:H104" si="55">E107+E110</f>
        <v>0</v>
      </c>
      <c r="F104" s="33">
        <f t="shared" si="55"/>
        <v>0</v>
      </c>
      <c r="G104" s="32">
        <f t="shared" si="55"/>
        <v>0</v>
      </c>
      <c r="H104" s="32">
        <f t="shared" si="55"/>
        <v>0</v>
      </c>
      <c r="I104" s="32"/>
      <c r="J104" s="32">
        <f t="shared" si="54"/>
        <v>271.7</v>
      </c>
    </row>
    <row r="105" spans="1:10" ht="26.25" customHeight="1" x14ac:dyDescent="0.25">
      <c r="A105" s="116"/>
      <c r="B105" s="61"/>
      <c r="C105" s="9" t="s">
        <v>13</v>
      </c>
      <c r="D105" s="22">
        <f>D108+D111</f>
        <v>250</v>
      </c>
      <c r="E105" s="22">
        <f t="shared" ref="E105:G105" si="56">E108+E111</f>
        <v>0</v>
      </c>
      <c r="F105" s="23">
        <f t="shared" si="56"/>
        <v>0</v>
      </c>
      <c r="G105" s="22">
        <f t="shared" si="56"/>
        <v>0</v>
      </c>
      <c r="H105" s="22">
        <v>0</v>
      </c>
      <c r="I105" s="22">
        <v>0</v>
      </c>
      <c r="J105" s="22">
        <f t="shared" si="54"/>
        <v>250</v>
      </c>
    </row>
    <row r="106" spans="1:10" ht="26.25" customHeight="1" x14ac:dyDescent="0.25">
      <c r="A106" s="116"/>
      <c r="B106" s="62"/>
      <c r="C106" s="9" t="s">
        <v>14</v>
      </c>
      <c r="D106" s="22">
        <f>D109</f>
        <v>21.7</v>
      </c>
      <c r="E106" s="22">
        <f t="shared" ref="E106:H106" si="57">E109</f>
        <v>0</v>
      </c>
      <c r="F106" s="23">
        <f t="shared" si="57"/>
        <v>0</v>
      </c>
      <c r="G106" s="22">
        <f t="shared" si="57"/>
        <v>0</v>
      </c>
      <c r="H106" s="22">
        <f t="shared" si="57"/>
        <v>0</v>
      </c>
      <c r="I106" s="22">
        <v>0</v>
      </c>
      <c r="J106" s="22">
        <f t="shared" si="54"/>
        <v>21.7</v>
      </c>
    </row>
    <row r="107" spans="1:10" ht="17.25" customHeight="1" x14ac:dyDescent="0.25">
      <c r="A107" s="116"/>
      <c r="B107" s="60" t="s">
        <v>17</v>
      </c>
      <c r="C107" s="9" t="s">
        <v>11</v>
      </c>
      <c r="D107" s="32">
        <f>D108+D109</f>
        <v>43.4</v>
      </c>
      <c r="E107" s="32">
        <f t="shared" ref="E107:H107" si="58">E108+E109</f>
        <v>0</v>
      </c>
      <c r="F107" s="33">
        <f t="shared" si="58"/>
        <v>0</v>
      </c>
      <c r="G107" s="32">
        <f t="shared" si="58"/>
        <v>0</v>
      </c>
      <c r="H107" s="32">
        <f t="shared" si="58"/>
        <v>0</v>
      </c>
      <c r="I107" s="32"/>
      <c r="J107" s="32">
        <f t="shared" si="54"/>
        <v>43.4</v>
      </c>
    </row>
    <row r="108" spans="1:10" ht="27.75" customHeight="1" x14ac:dyDescent="0.25">
      <c r="A108" s="116"/>
      <c r="B108" s="61"/>
      <c r="C108" s="9" t="s">
        <v>13</v>
      </c>
      <c r="D108" s="22">
        <v>21.7</v>
      </c>
      <c r="E108" s="22"/>
      <c r="F108" s="23"/>
      <c r="G108" s="22"/>
      <c r="H108" s="22"/>
      <c r="I108" s="22"/>
      <c r="J108" s="22">
        <f t="shared" si="54"/>
        <v>21.7</v>
      </c>
    </row>
    <row r="109" spans="1:10" ht="27.75" customHeight="1" x14ac:dyDescent="0.25">
      <c r="A109" s="116"/>
      <c r="B109" s="62"/>
      <c r="C109" s="9" t="s">
        <v>18</v>
      </c>
      <c r="D109" s="22">
        <v>21.7</v>
      </c>
      <c r="E109" s="22"/>
      <c r="F109" s="23"/>
      <c r="G109" s="22"/>
      <c r="H109" s="22"/>
      <c r="I109" s="22"/>
      <c r="J109" s="22">
        <f t="shared" si="54"/>
        <v>21.7</v>
      </c>
    </row>
    <row r="110" spans="1:10" ht="16.5" customHeight="1" x14ac:dyDescent="0.25">
      <c r="A110" s="116"/>
      <c r="B110" s="60" t="s">
        <v>19</v>
      </c>
      <c r="C110" s="9" t="s">
        <v>11</v>
      </c>
      <c r="D110" s="32">
        <f>D111</f>
        <v>228.3</v>
      </c>
      <c r="E110" s="32">
        <f t="shared" ref="E110:H110" si="59">E111</f>
        <v>0</v>
      </c>
      <c r="F110" s="33">
        <f t="shared" si="59"/>
        <v>0</v>
      </c>
      <c r="G110" s="32">
        <f t="shared" si="59"/>
        <v>0</v>
      </c>
      <c r="H110" s="32">
        <f t="shared" si="59"/>
        <v>0</v>
      </c>
      <c r="I110" s="32"/>
      <c r="J110" s="32">
        <f t="shared" si="54"/>
        <v>228.3</v>
      </c>
    </row>
    <row r="111" spans="1:10" ht="27.75" customHeight="1" x14ac:dyDescent="0.25">
      <c r="A111" s="117"/>
      <c r="B111" s="115"/>
      <c r="C111" s="9" t="s">
        <v>13</v>
      </c>
      <c r="D111" s="22">
        <v>228.3</v>
      </c>
      <c r="E111" s="22"/>
      <c r="F111" s="23"/>
      <c r="G111" s="22"/>
      <c r="H111" s="22"/>
      <c r="I111" s="22"/>
      <c r="J111" s="22">
        <f t="shared" si="54"/>
        <v>228.3</v>
      </c>
    </row>
    <row r="112" spans="1:10" ht="20.25" customHeight="1" x14ac:dyDescent="0.25">
      <c r="A112" s="71" t="s">
        <v>44</v>
      </c>
      <c r="B112" s="60" t="s">
        <v>19</v>
      </c>
      <c r="C112" s="9" t="s">
        <v>11</v>
      </c>
      <c r="D112" s="32">
        <f>SUM(D113)</f>
        <v>117.4</v>
      </c>
      <c r="E112" s="32">
        <f>SUM(E113)</f>
        <v>295.5</v>
      </c>
      <c r="F112" s="33">
        <f>SUM(F113)</f>
        <v>602</v>
      </c>
      <c r="G112" s="32">
        <f t="shared" ref="G112:I112" si="60">SUM(G113)</f>
        <v>639</v>
      </c>
      <c r="H112" s="32">
        <f t="shared" si="60"/>
        <v>0</v>
      </c>
      <c r="I112" s="32">
        <f t="shared" si="60"/>
        <v>0</v>
      </c>
      <c r="J112" s="32">
        <f t="shared" si="54"/>
        <v>1653.9</v>
      </c>
    </row>
    <row r="113" spans="1:10" ht="31.5" customHeight="1" x14ac:dyDescent="0.25">
      <c r="A113" s="73"/>
      <c r="B113" s="62"/>
      <c r="C113" s="9" t="s">
        <v>13</v>
      </c>
      <c r="D113" s="22">
        <v>117.4</v>
      </c>
      <c r="E113" s="22">
        <v>295.5</v>
      </c>
      <c r="F113" s="23">
        <v>602</v>
      </c>
      <c r="G113" s="22">
        <v>639</v>
      </c>
      <c r="H113" s="22">
        <v>0</v>
      </c>
      <c r="I113" s="22">
        <v>0</v>
      </c>
      <c r="J113" s="22">
        <f t="shared" si="54"/>
        <v>1653.9</v>
      </c>
    </row>
    <row r="114" spans="1:10" ht="17.25" customHeight="1" x14ac:dyDescent="0.25">
      <c r="A114" s="71" t="s">
        <v>45</v>
      </c>
      <c r="B114" s="60" t="s">
        <v>10</v>
      </c>
      <c r="C114" s="9" t="s">
        <v>11</v>
      </c>
      <c r="D114" s="32">
        <f>D117</f>
        <v>1002.6</v>
      </c>
      <c r="E114" s="32">
        <f t="shared" ref="E114:H114" si="61">E117</f>
        <v>0</v>
      </c>
      <c r="F114" s="33">
        <f t="shared" si="61"/>
        <v>0</v>
      </c>
      <c r="G114" s="32">
        <f t="shared" si="61"/>
        <v>0</v>
      </c>
      <c r="H114" s="32">
        <f t="shared" si="61"/>
        <v>0</v>
      </c>
      <c r="I114" s="32"/>
      <c r="J114" s="32">
        <f t="shared" si="54"/>
        <v>1002.6</v>
      </c>
    </row>
    <row r="115" spans="1:10" ht="27.75" customHeight="1" x14ac:dyDescent="0.25">
      <c r="A115" s="72"/>
      <c r="B115" s="61"/>
      <c r="C115" s="9" t="s">
        <v>13</v>
      </c>
      <c r="D115" s="22">
        <f>D118</f>
        <v>952.5</v>
      </c>
      <c r="E115" s="22">
        <f t="shared" ref="E115:H115" si="62">E118</f>
        <v>0</v>
      </c>
      <c r="F115" s="23">
        <f t="shared" si="62"/>
        <v>0</v>
      </c>
      <c r="G115" s="22">
        <f t="shared" si="62"/>
        <v>0</v>
      </c>
      <c r="H115" s="22">
        <f t="shared" si="62"/>
        <v>0</v>
      </c>
      <c r="I115" s="22"/>
      <c r="J115" s="22">
        <f t="shared" si="54"/>
        <v>952.5</v>
      </c>
    </row>
    <row r="116" spans="1:10" ht="27" customHeight="1" x14ac:dyDescent="0.25">
      <c r="A116" s="72"/>
      <c r="B116" s="62"/>
      <c r="C116" s="9" t="s">
        <v>18</v>
      </c>
      <c r="D116" s="22">
        <f>D119</f>
        <v>50.1</v>
      </c>
      <c r="E116" s="22">
        <f t="shared" ref="E116:H116" si="63">E119</f>
        <v>0</v>
      </c>
      <c r="F116" s="23">
        <f t="shared" si="63"/>
        <v>0</v>
      </c>
      <c r="G116" s="22">
        <f t="shared" si="63"/>
        <v>0</v>
      </c>
      <c r="H116" s="22">
        <f t="shared" si="63"/>
        <v>0</v>
      </c>
      <c r="I116" s="22"/>
      <c r="J116" s="22">
        <f t="shared" si="54"/>
        <v>50.1</v>
      </c>
    </row>
    <row r="117" spans="1:10" ht="16.5" customHeight="1" x14ac:dyDescent="0.25">
      <c r="A117" s="72"/>
      <c r="B117" s="60" t="s">
        <v>17</v>
      </c>
      <c r="C117" s="9" t="s">
        <v>11</v>
      </c>
      <c r="D117" s="32">
        <f>SUM(D118:D120)</f>
        <v>1002.6</v>
      </c>
      <c r="E117" s="32">
        <f t="shared" ref="E117:H117" si="64">SUM(E118:E120)</f>
        <v>0</v>
      </c>
      <c r="F117" s="33">
        <f t="shared" si="64"/>
        <v>0</v>
      </c>
      <c r="G117" s="32">
        <f t="shared" si="64"/>
        <v>0</v>
      </c>
      <c r="H117" s="32">
        <f t="shared" si="64"/>
        <v>0</v>
      </c>
      <c r="I117" s="32"/>
      <c r="J117" s="32">
        <f t="shared" si="54"/>
        <v>1002.6</v>
      </c>
    </row>
    <row r="118" spans="1:10" ht="30.75" customHeight="1" x14ac:dyDescent="0.25">
      <c r="A118" s="72"/>
      <c r="B118" s="61"/>
      <c r="C118" s="9" t="s">
        <v>13</v>
      </c>
      <c r="D118" s="22">
        <v>952.5</v>
      </c>
      <c r="E118" s="22"/>
      <c r="F118" s="23"/>
      <c r="G118" s="22"/>
      <c r="H118" s="22"/>
      <c r="I118" s="22"/>
      <c r="J118" s="22">
        <f t="shared" si="54"/>
        <v>952.5</v>
      </c>
    </row>
    <row r="119" spans="1:10" ht="26.25" customHeight="1" x14ac:dyDescent="0.25">
      <c r="A119" s="72"/>
      <c r="B119" s="61"/>
      <c r="C119" s="86" t="s">
        <v>18</v>
      </c>
      <c r="D119" s="82">
        <v>50.1</v>
      </c>
      <c r="E119" s="82"/>
      <c r="F119" s="84"/>
      <c r="G119" s="82"/>
      <c r="H119" s="82"/>
      <c r="I119" s="82"/>
      <c r="J119" s="82">
        <f t="shared" si="54"/>
        <v>50.1</v>
      </c>
    </row>
    <row r="120" spans="1:10" ht="3.75" customHeight="1" x14ac:dyDescent="0.25">
      <c r="A120" s="73"/>
      <c r="B120" s="62"/>
      <c r="C120" s="87"/>
      <c r="D120" s="83"/>
      <c r="E120" s="83"/>
      <c r="F120" s="85"/>
      <c r="G120" s="83"/>
      <c r="H120" s="83"/>
      <c r="I120" s="83"/>
      <c r="J120" s="118"/>
    </row>
    <row r="121" spans="1:10" ht="18.75" customHeight="1" x14ac:dyDescent="0.25">
      <c r="A121" s="71" t="s">
        <v>46</v>
      </c>
      <c r="B121" s="60" t="s">
        <v>10</v>
      </c>
      <c r="C121" s="9" t="s">
        <v>11</v>
      </c>
      <c r="D121" s="35">
        <f>D124</f>
        <v>0</v>
      </c>
      <c r="E121" s="35">
        <f t="shared" ref="E121:H121" si="65">E124</f>
        <v>0</v>
      </c>
      <c r="F121" s="36">
        <f t="shared" si="65"/>
        <v>0</v>
      </c>
      <c r="G121" s="35">
        <f t="shared" si="65"/>
        <v>0</v>
      </c>
      <c r="H121" s="35">
        <f t="shared" si="65"/>
        <v>0</v>
      </c>
      <c r="I121" s="35"/>
      <c r="J121" s="32">
        <f t="shared" si="54"/>
        <v>0</v>
      </c>
    </row>
    <row r="122" spans="1:10" ht="25.5" customHeight="1" x14ac:dyDescent="0.25">
      <c r="A122" s="72"/>
      <c r="B122" s="61"/>
      <c r="C122" s="9" t="s">
        <v>13</v>
      </c>
      <c r="D122" s="35">
        <f>D125</f>
        <v>0</v>
      </c>
      <c r="E122" s="35">
        <f t="shared" ref="E122:H122" si="66">E125</f>
        <v>0</v>
      </c>
      <c r="F122" s="36">
        <f t="shared" si="66"/>
        <v>0</v>
      </c>
      <c r="G122" s="35">
        <f t="shared" si="66"/>
        <v>0</v>
      </c>
      <c r="H122" s="35">
        <f t="shared" si="66"/>
        <v>0</v>
      </c>
      <c r="I122" s="35"/>
      <c r="J122" s="32">
        <f t="shared" si="54"/>
        <v>0</v>
      </c>
    </row>
    <row r="123" spans="1:10" ht="26.25" customHeight="1" x14ac:dyDescent="0.25">
      <c r="A123" s="72"/>
      <c r="B123" s="62"/>
      <c r="C123" s="9" t="s">
        <v>18</v>
      </c>
      <c r="D123" s="35">
        <f>D126</f>
        <v>0</v>
      </c>
      <c r="E123" s="35">
        <f t="shared" ref="E123:H123" si="67">E126</f>
        <v>0</v>
      </c>
      <c r="F123" s="36">
        <f t="shared" si="67"/>
        <v>0</v>
      </c>
      <c r="G123" s="35">
        <f t="shared" si="67"/>
        <v>0</v>
      </c>
      <c r="H123" s="35">
        <f t="shared" si="67"/>
        <v>0</v>
      </c>
      <c r="I123" s="35"/>
      <c r="J123" s="35">
        <f t="shared" ref="J123:J189" si="68">SUM(D123:I123)</f>
        <v>0</v>
      </c>
    </row>
    <row r="124" spans="1:10" ht="17.25" customHeight="1" x14ac:dyDescent="0.25">
      <c r="A124" s="72"/>
      <c r="B124" s="60" t="s">
        <v>17</v>
      </c>
      <c r="C124" s="9" t="s">
        <v>11</v>
      </c>
      <c r="D124" s="35">
        <f>D125+D126</f>
        <v>0</v>
      </c>
      <c r="E124" s="35">
        <f t="shared" ref="E124:H124" si="69">E125+E126</f>
        <v>0</v>
      </c>
      <c r="F124" s="36">
        <f t="shared" si="69"/>
        <v>0</v>
      </c>
      <c r="G124" s="35">
        <f t="shared" si="69"/>
        <v>0</v>
      </c>
      <c r="H124" s="35">
        <f t="shared" si="69"/>
        <v>0</v>
      </c>
      <c r="I124" s="35"/>
      <c r="J124" s="35">
        <f t="shared" si="68"/>
        <v>0</v>
      </c>
    </row>
    <row r="125" spans="1:10" ht="24.75" customHeight="1" x14ac:dyDescent="0.25">
      <c r="A125" s="72"/>
      <c r="B125" s="61"/>
      <c r="C125" s="9" t="s">
        <v>13</v>
      </c>
      <c r="D125" s="26">
        <v>0</v>
      </c>
      <c r="E125" s="45">
        <v>0</v>
      </c>
      <c r="F125" s="46"/>
      <c r="G125" s="26"/>
      <c r="H125" s="26"/>
      <c r="I125" s="26"/>
      <c r="J125" s="26">
        <f t="shared" si="68"/>
        <v>0</v>
      </c>
    </row>
    <row r="126" spans="1:10" ht="28.5" customHeight="1" x14ac:dyDescent="0.25">
      <c r="A126" s="73"/>
      <c r="B126" s="62"/>
      <c r="C126" s="9" t="s">
        <v>18</v>
      </c>
      <c r="D126" s="26">
        <v>0</v>
      </c>
      <c r="E126" s="45">
        <v>0</v>
      </c>
      <c r="F126" s="46"/>
      <c r="G126" s="26">
        <v>0</v>
      </c>
      <c r="H126" s="26"/>
      <c r="I126" s="26"/>
      <c r="J126" s="26">
        <f t="shared" si="68"/>
        <v>0</v>
      </c>
    </row>
    <row r="127" spans="1:10" ht="29.25" customHeight="1" x14ac:dyDescent="0.25">
      <c r="A127" s="71" t="s">
        <v>47</v>
      </c>
      <c r="B127" s="60" t="s">
        <v>10</v>
      </c>
      <c r="C127" s="9" t="s">
        <v>11</v>
      </c>
      <c r="D127" s="35">
        <f>D130</f>
        <v>0</v>
      </c>
      <c r="E127" s="35">
        <f t="shared" ref="E127:I127" si="70">E130</f>
        <v>100</v>
      </c>
      <c r="F127" s="36">
        <f t="shared" si="70"/>
        <v>0</v>
      </c>
      <c r="G127" s="35">
        <f t="shared" si="70"/>
        <v>550</v>
      </c>
      <c r="H127" s="35">
        <f t="shared" si="70"/>
        <v>528</v>
      </c>
      <c r="I127" s="35">
        <f t="shared" si="70"/>
        <v>548</v>
      </c>
      <c r="J127" s="35">
        <f t="shared" si="68"/>
        <v>1726</v>
      </c>
    </row>
    <row r="128" spans="1:10" ht="29.25" customHeight="1" x14ac:dyDescent="0.25">
      <c r="A128" s="72"/>
      <c r="B128" s="61"/>
      <c r="C128" s="9" t="s">
        <v>13</v>
      </c>
      <c r="D128" s="26">
        <f>D131</f>
        <v>0</v>
      </c>
      <c r="E128" s="45">
        <f t="shared" ref="E128:I128" si="71">E131</f>
        <v>100</v>
      </c>
      <c r="F128" s="46">
        <f t="shared" si="71"/>
        <v>0</v>
      </c>
      <c r="G128" s="26">
        <f t="shared" si="71"/>
        <v>0</v>
      </c>
      <c r="H128" s="26">
        <f t="shared" si="71"/>
        <v>0</v>
      </c>
      <c r="I128" s="54">
        <f t="shared" si="71"/>
        <v>0</v>
      </c>
      <c r="J128" s="26">
        <f t="shared" si="68"/>
        <v>100</v>
      </c>
    </row>
    <row r="129" spans="1:10" ht="27" customHeight="1" x14ac:dyDescent="0.25">
      <c r="A129" s="72"/>
      <c r="B129" s="62"/>
      <c r="C129" s="9" t="s">
        <v>18</v>
      </c>
      <c r="D129" s="26">
        <f>D132</f>
        <v>0</v>
      </c>
      <c r="E129" s="45">
        <f t="shared" ref="E129:I129" si="72">E132</f>
        <v>0</v>
      </c>
      <c r="F129" s="46">
        <f t="shared" si="72"/>
        <v>0</v>
      </c>
      <c r="G129" s="26">
        <f t="shared" si="72"/>
        <v>550</v>
      </c>
      <c r="H129" s="26">
        <f t="shared" si="72"/>
        <v>528</v>
      </c>
      <c r="I129" s="54">
        <f t="shared" si="72"/>
        <v>548</v>
      </c>
      <c r="J129" s="26">
        <f t="shared" si="68"/>
        <v>1626</v>
      </c>
    </row>
    <row r="130" spans="1:10" ht="21" customHeight="1" x14ac:dyDescent="0.25">
      <c r="A130" s="72"/>
      <c r="B130" s="101" t="s">
        <v>19</v>
      </c>
      <c r="C130" s="9" t="s">
        <v>11</v>
      </c>
      <c r="D130" s="35">
        <f>D131+D132</f>
        <v>0</v>
      </c>
      <c r="E130" s="35">
        <f t="shared" ref="E130:I130" si="73">E131+E132</f>
        <v>100</v>
      </c>
      <c r="F130" s="36">
        <f t="shared" si="73"/>
        <v>0</v>
      </c>
      <c r="G130" s="35">
        <f t="shared" si="73"/>
        <v>550</v>
      </c>
      <c r="H130" s="35">
        <f t="shared" si="73"/>
        <v>528</v>
      </c>
      <c r="I130" s="35">
        <f t="shared" si="73"/>
        <v>548</v>
      </c>
      <c r="J130" s="35">
        <f t="shared" si="68"/>
        <v>1726</v>
      </c>
    </row>
    <row r="131" spans="1:10" ht="29.25" customHeight="1" x14ac:dyDescent="0.25">
      <c r="A131" s="72"/>
      <c r="B131" s="102"/>
      <c r="C131" s="9" t="s">
        <v>13</v>
      </c>
      <c r="D131" s="26">
        <v>0</v>
      </c>
      <c r="E131" s="45">
        <v>100</v>
      </c>
      <c r="F131" s="46"/>
      <c r="G131" s="26">
        <v>0</v>
      </c>
      <c r="H131" s="26">
        <v>0</v>
      </c>
      <c r="I131" s="26">
        <v>0</v>
      </c>
      <c r="J131" s="26">
        <f t="shared" si="68"/>
        <v>100</v>
      </c>
    </row>
    <row r="132" spans="1:10" ht="27.75" customHeight="1" x14ac:dyDescent="0.25">
      <c r="A132" s="73"/>
      <c r="B132" s="94"/>
      <c r="C132" s="9" t="s">
        <v>18</v>
      </c>
      <c r="D132" s="26">
        <v>0</v>
      </c>
      <c r="E132" s="45">
        <v>0</v>
      </c>
      <c r="F132" s="46"/>
      <c r="G132" s="26">
        <v>550</v>
      </c>
      <c r="H132" s="26">
        <v>528</v>
      </c>
      <c r="I132" s="26">
        <v>548</v>
      </c>
      <c r="J132" s="26">
        <f t="shared" si="68"/>
        <v>1626</v>
      </c>
    </row>
    <row r="133" spans="1:10" ht="21.75" customHeight="1" x14ac:dyDescent="0.25">
      <c r="A133" s="71" t="s">
        <v>48</v>
      </c>
      <c r="B133" s="60" t="s">
        <v>10</v>
      </c>
      <c r="C133" s="9" t="s">
        <v>11</v>
      </c>
      <c r="D133" s="35">
        <f>D136</f>
        <v>0</v>
      </c>
      <c r="E133" s="35">
        <f t="shared" ref="E133:H133" si="74">E136</f>
        <v>175</v>
      </c>
      <c r="F133" s="36">
        <f t="shared" si="74"/>
        <v>0</v>
      </c>
      <c r="G133" s="35">
        <f t="shared" si="74"/>
        <v>0</v>
      </c>
      <c r="H133" s="35">
        <f t="shared" si="74"/>
        <v>0</v>
      </c>
      <c r="I133" s="35"/>
      <c r="J133" s="35">
        <f t="shared" si="68"/>
        <v>175</v>
      </c>
    </row>
    <row r="134" spans="1:10" ht="26.25" customHeight="1" x14ac:dyDescent="0.25">
      <c r="A134" s="72"/>
      <c r="B134" s="61"/>
      <c r="C134" s="9" t="s">
        <v>13</v>
      </c>
      <c r="D134" s="26">
        <f>D137</f>
        <v>0</v>
      </c>
      <c r="E134" s="45">
        <f t="shared" ref="E134:H134" si="75">E137</f>
        <v>175</v>
      </c>
      <c r="F134" s="46">
        <f t="shared" si="75"/>
        <v>0</v>
      </c>
      <c r="G134" s="26">
        <f t="shared" si="75"/>
        <v>0</v>
      </c>
      <c r="H134" s="26">
        <f t="shared" si="75"/>
        <v>0</v>
      </c>
      <c r="I134" s="26"/>
      <c r="J134" s="26">
        <f t="shared" si="68"/>
        <v>175</v>
      </c>
    </row>
    <row r="135" spans="1:10" ht="27" customHeight="1" x14ac:dyDescent="0.25">
      <c r="A135" s="72"/>
      <c r="B135" s="62"/>
      <c r="C135" s="9" t="s">
        <v>18</v>
      </c>
      <c r="D135" s="26">
        <f>D138</f>
        <v>0</v>
      </c>
      <c r="E135" s="45">
        <f t="shared" ref="E135:H135" si="76">E138</f>
        <v>0</v>
      </c>
      <c r="F135" s="46">
        <f t="shared" si="76"/>
        <v>0</v>
      </c>
      <c r="G135" s="26">
        <f t="shared" si="76"/>
        <v>0</v>
      </c>
      <c r="H135" s="26">
        <f t="shared" si="76"/>
        <v>0</v>
      </c>
      <c r="I135" s="26"/>
      <c r="J135" s="26">
        <f t="shared" si="68"/>
        <v>0</v>
      </c>
    </row>
    <row r="136" spans="1:10" ht="16.5" customHeight="1" x14ac:dyDescent="0.25">
      <c r="A136" s="72"/>
      <c r="B136" s="101" t="s">
        <v>19</v>
      </c>
      <c r="C136" s="9" t="s">
        <v>11</v>
      </c>
      <c r="D136" s="35">
        <f>D137+D138</f>
        <v>0</v>
      </c>
      <c r="E136" s="35">
        <f t="shared" ref="E136:H136" si="77">E137+E138</f>
        <v>175</v>
      </c>
      <c r="F136" s="36">
        <f t="shared" si="77"/>
        <v>0</v>
      </c>
      <c r="G136" s="35">
        <f t="shared" si="77"/>
        <v>0</v>
      </c>
      <c r="H136" s="35">
        <f t="shared" si="77"/>
        <v>0</v>
      </c>
      <c r="I136" s="35"/>
      <c r="J136" s="35">
        <f t="shared" si="68"/>
        <v>175</v>
      </c>
    </row>
    <row r="137" spans="1:10" ht="28.5" customHeight="1" x14ac:dyDescent="0.25">
      <c r="A137" s="72"/>
      <c r="B137" s="102"/>
      <c r="C137" s="9" t="s">
        <v>13</v>
      </c>
      <c r="D137" s="26">
        <v>0</v>
      </c>
      <c r="E137" s="45">
        <v>175</v>
      </c>
      <c r="F137" s="46"/>
      <c r="G137" s="26"/>
      <c r="H137" s="26"/>
      <c r="I137" s="26"/>
      <c r="J137" s="26">
        <f t="shared" si="68"/>
        <v>175</v>
      </c>
    </row>
    <row r="138" spans="1:10" ht="24.75" customHeight="1" x14ac:dyDescent="0.25">
      <c r="A138" s="73"/>
      <c r="B138" s="94"/>
      <c r="C138" s="9" t="s">
        <v>18</v>
      </c>
      <c r="D138" s="26">
        <v>0</v>
      </c>
      <c r="E138" s="45">
        <v>0</v>
      </c>
      <c r="F138" s="46"/>
      <c r="G138" s="26"/>
      <c r="H138" s="26"/>
      <c r="I138" s="26"/>
      <c r="J138" s="26">
        <f t="shared" si="68"/>
        <v>0</v>
      </c>
    </row>
    <row r="139" spans="1:10" ht="20.25" customHeight="1" x14ac:dyDescent="0.25">
      <c r="A139" s="71" t="s">
        <v>49</v>
      </c>
      <c r="B139" s="60" t="s">
        <v>10</v>
      </c>
      <c r="C139" s="9" t="s">
        <v>11</v>
      </c>
      <c r="D139" s="35">
        <f>D142</f>
        <v>0</v>
      </c>
      <c r="E139" s="35">
        <f t="shared" ref="E139:H139" si="78">E142</f>
        <v>120</v>
      </c>
      <c r="F139" s="36">
        <f t="shared" si="78"/>
        <v>0</v>
      </c>
      <c r="G139" s="35">
        <f t="shared" si="78"/>
        <v>0</v>
      </c>
      <c r="H139" s="35">
        <f t="shared" si="78"/>
        <v>0</v>
      </c>
      <c r="I139" s="35"/>
      <c r="J139" s="35">
        <f t="shared" si="68"/>
        <v>120</v>
      </c>
    </row>
    <row r="140" spans="1:10" ht="29.25" customHeight="1" x14ac:dyDescent="0.25">
      <c r="A140" s="72"/>
      <c r="B140" s="61"/>
      <c r="C140" s="9" t="s">
        <v>13</v>
      </c>
      <c r="D140" s="26">
        <f>D143</f>
        <v>0</v>
      </c>
      <c r="E140" s="45">
        <f t="shared" ref="E140:H140" si="79">E143</f>
        <v>120</v>
      </c>
      <c r="F140" s="46">
        <f t="shared" si="79"/>
        <v>0</v>
      </c>
      <c r="G140" s="26">
        <f t="shared" si="79"/>
        <v>0</v>
      </c>
      <c r="H140" s="26">
        <f t="shared" si="79"/>
        <v>0</v>
      </c>
      <c r="I140" s="26"/>
      <c r="J140" s="26">
        <f t="shared" si="68"/>
        <v>120</v>
      </c>
    </row>
    <row r="141" spans="1:10" ht="30" customHeight="1" x14ac:dyDescent="0.25">
      <c r="A141" s="72"/>
      <c r="B141" s="62"/>
      <c r="C141" s="9" t="s">
        <v>18</v>
      </c>
      <c r="D141" s="26">
        <f>D144</f>
        <v>0</v>
      </c>
      <c r="E141" s="45">
        <f t="shared" ref="E141:H141" si="80">E144</f>
        <v>0</v>
      </c>
      <c r="F141" s="46">
        <f t="shared" si="80"/>
        <v>0</v>
      </c>
      <c r="G141" s="26">
        <f t="shared" si="80"/>
        <v>0</v>
      </c>
      <c r="H141" s="26">
        <f t="shared" si="80"/>
        <v>0</v>
      </c>
      <c r="I141" s="26"/>
      <c r="J141" s="26">
        <f t="shared" si="68"/>
        <v>0</v>
      </c>
    </row>
    <row r="142" spans="1:10" ht="19.5" customHeight="1" x14ac:dyDescent="0.25">
      <c r="A142" s="72"/>
      <c r="B142" s="101" t="s">
        <v>19</v>
      </c>
      <c r="C142" s="9" t="s">
        <v>11</v>
      </c>
      <c r="D142" s="35">
        <f>D143+D144</f>
        <v>0</v>
      </c>
      <c r="E142" s="35">
        <f t="shared" ref="E142:H142" si="81">E143+E144</f>
        <v>120</v>
      </c>
      <c r="F142" s="36">
        <f t="shared" si="81"/>
        <v>0</v>
      </c>
      <c r="G142" s="35">
        <f t="shared" si="81"/>
        <v>0</v>
      </c>
      <c r="H142" s="35">
        <f t="shared" si="81"/>
        <v>0</v>
      </c>
      <c r="I142" s="35"/>
      <c r="J142" s="35">
        <f t="shared" si="68"/>
        <v>120</v>
      </c>
    </row>
    <row r="143" spans="1:10" ht="27.75" customHeight="1" x14ac:dyDescent="0.25">
      <c r="A143" s="72"/>
      <c r="B143" s="102"/>
      <c r="C143" s="9" t="s">
        <v>13</v>
      </c>
      <c r="D143" s="26">
        <v>0</v>
      </c>
      <c r="E143" s="45">
        <v>120</v>
      </c>
      <c r="F143" s="46"/>
      <c r="G143" s="26"/>
      <c r="H143" s="26"/>
      <c r="I143" s="26"/>
      <c r="J143" s="26">
        <f t="shared" si="68"/>
        <v>120</v>
      </c>
    </row>
    <row r="144" spans="1:10" ht="30" customHeight="1" x14ac:dyDescent="0.25">
      <c r="A144" s="73"/>
      <c r="B144" s="94"/>
      <c r="C144" s="9" t="s">
        <v>18</v>
      </c>
      <c r="D144" s="26">
        <v>0</v>
      </c>
      <c r="E144" s="45"/>
      <c r="F144" s="46"/>
      <c r="G144" s="26"/>
      <c r="H144" s="26"/>
      <c r="I144" s="26"/>
      <c r="J144" s="26">
        <f t="shared" si="68"/>
        <v>0</v>
      </c>
    </row>
    <row r="145" spans="1:11" ht="18.75" customHeight="1" x14ac:dyDescent="0.25">
      <c r="A145" s="78" t="s">
        <v>50</v>
      </c>
      <c r="B145" s="80" t="s">
        <v>19</v>
      </c>
      <c r="C145" s="12" t="s">
        <v>11</v>
      </c>
      <c r="D145" s="35">
        <f>D146</f>
        <v>0</v>
      </c>
      <c r="E145" s="35">
        <f t="shared" ref="E145:I145" si="82">E146</f>
        <v>0</v>
      </c>
      <c r="F145" s="36">
        <f t="shared" si="82"/>
        <v>1753</v>
      </c>
      <c r="G145" s="35">
        <f t="shared" si="82"/>
        <v>0</v>
      </c>
      <c r="H145" s="35">
        <f t="shared" si="82"/>
        <v>0</v>
      </c>
      <c r="I145" s="35">
        <f t="shared" si="82"/>
        <v>0</v>
      </c>
      <c r="J145" s="35">
        <f t="shared" si="68"/>
        <v>1753</v>
      </c>
    </row>
    <row r="146" spans="1:11" ht="27.75" customHeight="1" x14ac:dyDescent="0.25">
      <c r="A146" s="79"/>
      <c r="B146" s="81"/>
      <c r="C146" s="12" t="s">
        <v>13</v>
      </c>
      <c r="D146" s="27">
        <v>0</v>
      </c>
      <c r="E146" s="27">
        <v>0</v>
      </c>
      <c r="F146" s="28">
        <v>1753</v>
      </c>
      <c r="G146" s="27">
        <v>0</v>
      </c>
      <c r="H146" s="27">
        <v>0</v>
      </c>
      <c r="I146" s="27">
        <v>0</v>
      </c>
      <c r="J146" s="26">
        <f t="shared" si="68"/>
        <v>1753</v>
      </c>
    </row>
    <row r="147" spans="1:11" ht="27.75" customHeight="1" x14ac:dyDescent="0.25">
      <c r="A147" s="98" t="s">
        <v>51</v>
      </c>
      <c r="B147" s="101" t="s">
        <v>19</v>
      </c>
      <c r="C147" s="10" t="s">
        <v>11</v>
      </c>
      <c r="D147" s="37">
        <f>SUM(D149)</f>
        <v>2000</v>
      </c>
      <c r="E147" s="37">
        <f t="shared" ref="E147:I147" si="83">SUM(E149)</f>
        <v>0</v>
      </c>
      <c r="F147" s="38">
        <f t="shared" si="83"/>
        <v>0</v>
      </c>
      <c r="G147" s="37">
        <f t="shared" si="83"/>
        <v>0</v>
      </c>
      <c r="H147" s="37">
        <f t="shared" si="83"/>
        <v>0</v>
      </c>
      <c r="I147" s="37">
        <f t="shared" si="83"/>
        <v>0</v>
      </c>
      <c r="J147" s="35">
        <f t="shared" si="68"/>
        <v>2000</v>
      </c>
    </row>
    <row r="148" spans="1:11" ht="27.75" customHeight="1" x14ac:dyDescent="0.25">
      <c r="A148" s="99"/>
      <c r="B148" s="102"/>
      <c r="C148" s="11"/>
      <c r="D148" s="20"/>
      <c r="E148" s="49"/>
      <c r="F148" s="51"/>
      <c r="G148" s="20"/>
      <c r="H148" s="20"/>
      <c r="I148" s="20"/>
      <c r="J148" s="26">
        <f t="shared" si="68"/>
        <v>0</v>
      </c>
    </row>
    <row r="149" spans="1:11" ht="29.25" customHeight="1" x14ac:dyDescent="0.25">
      <c r="A149" s="100"/>
      <c r="B149" s="94"/>
      <c r="C149" s="11" t="s">
        <v>13</v>
      </c>
      <c r="D149" s="20">
        <v>2000</v>
      </c>
      <c r="E149" s="49"/>
      <c r="F149" s="51"/>
      <c r="G149" s="20"/>
      <c r="H149" s="20"/>
      <c r="I149" s="20"/>
      <c r="J149" s="26">
        <f t="shared" si="68"/>
        <v>2000</v>
      </c>
    </row>
    <row r="150" spans="1:11" ht="29.25" customHeight="1" x14ac:dyDescent="0.25">
      <c r="A150" s="98" t="s">
        <v>72</v>
      </c>
      <c r="B150" s="95" t="s">
        <v>17</v>
      </c>
      <c r="C150" s="10" t="s">
        <v>11</v>
      </c>
      <c r="D150" s="37"/>
      <c r="E150" s="40">
        <f>E151+E152</f>
        <v>8444.2000000000007</v>
      </c>
      <c r="F150" s="40">
        <f t="shared" ref="F150:J150" si="84">F151+F152</f>
        <v>25532.400000000001</v>
      </c>
      <c r="G150" s="40">
        <f t="shared" si="84"/>
        <v>12000</v>
      </c>
      <c r="H150" s="40">
        <f t="shared" si="84"/>
        <v>3000</v>
      </c>
      <c r="I150" s="40">
        <f t="shared" si="84"/>
        <v>0</v>
      </c>
      <c r="J150" s="40">
        <f t="shared" si="84"/>
        <v>48976.600000000006</v>
      </c>
    </row>
    <row r="151" spans="1:11" ht="29.25" customHeight="1" x14ac:dyDescent="0.25">
      <c r="A151" s="99"/>
      <c r="B151" s="96"/>
      <c r="C151" s="12" t="s">
        <v>13</v>
      </c>
      <c r="D151" s="20"/>
      <c r="E151" s="49"/>
      <c r="F151" s="53">
        <v>2000</v>
      </c>
      <c r="G151" s="49">
        <v>0</v>
      </c>
      <c r="H151" s="49">
        <v>0</v>
      </c>
      <c r="I151" s="20">
        <v>0</v>
      </c>
      <c r="J151" s="49">
        <f>F151+G151+H151+I151</f>
        <v>2000</v>
      </c>
    </row>
    <row r="152" spans="1:11" ht="29.25" customHeight="1" x14ac:dyDescent="0.25">
      <c r="A152" s="100"/>
      <c r="B152" s="97"/>
      <c r="C152" s="9" t="s">
        <v>18</v>
      </c>
      <c r="D152" s="20"/>
      <c r="E152" s="49">
        <v>8444.2000000000007</v>
      </c>
      <c r="F152" s="51">
        <v>23532.400000000001</v>
      </c>
      <c r="G152" s="20">
        <v>12000</v>
      </c>
      <c r="H152" s="20">
        <v>3000</v>
      </c>
      <c r="I152" s="20">
        <v>0</v>
      </c>
      <c r="J152" s="26">
        <f t="shared" si="68"/>
        <v>46976.600000000006</v>
      </c>
    </row>
    <row r="153" spans="1:11" ht="29.25" customHeight="1" x14ac:dyDescent="0.25">
      <c r="A153" s="98" t="s">
        <v>71</v>
      </c>
      <c r="B153" s="101" t="s">
        <v>19</v>
      </c>
      <c r="C153" s="10" t="s">
        <v>11</v>
      </c>
      <c r="D153" s="37"/>
      <c r="E153" s="40">
        <f>SUM(E154:E156)</f>
        <v>2877</v>
      </c>
      <c r="F153" s="39">
        <f t="shared" ref="F153:I153" si="85">SUM(F154:F156)</f>
        <v>612.20000000000005</v>
      </c>
      <c r="G153" s="40">
        <f t="shared" si="85"/>
        <v>2550.8000000000002</v>
      </c>
      <c r="H153" s="40">
        <f t="shared" si="85"/>
        <v>306.10000000000002</v>
      </c>
      <c r="I153" s="40">
        <f t="shared" si="85"/>
        <v>0</v>
      </c>
      <c r="J153" s="35">
        <f t="shared" si="68"/>
        <v>6346.1</v>
      </c>
    </row>
    <row r="154" spans="1:11" ht="29.25" customHeight="1" x14ac:dyDescent="0.25">
      <c r="A154" s="99"/>
      <c r="B154" s="102"/>
      <c r="C154" s="10" t="s">
        <v>12</v>
      </c>
      <c r="D154" s="20"/>
      <c r="E154" s="49">
        <v>2819.7</v>
      </c>
      <c r="F154" s="51">
        <v>600</v>
      </c>
      <c r="G154" s="20">
        <v>2500</v>
      </c>
      <c r="H154" s="20">
        <v>300</v>
      </c>
      <c r="I154" s="20">
        <v>0</v>
      </c>
      <c r="J154" s="26">
        <f t="shared" si="68"/>
        <v>6219.7</v>
      </c>
    </row>
    <row r="155" spans="1:11" ht="29.25" customHeight="1" x14ac:dyDescent="0.25">
      <c r="A155" s="99"/>
      <c r="B155" s="102"/>
      <c r="C155" s="11" t="s">
        <v>13</v>
      </c>
      <c r="D155" s="20"/>
      <c r="E155" s="49">
        <v>28.5</v>
      </c>
      <c r="F155" s="51">
        <v>6.1</v>
      </c>
      <c r="G155" s="20">
        <v>25.3</v>
      </c>
      <c r="H155" s="20">
        <v>3</v>
      </c>
      <c r="I155" s="20">
        <v>0</v>
      </c>
      <c r="J155" s="26">
        <f t="shared" si="68"/>
        <v>62.900000000000006</v>
      </c>
    </row>
    <row r="156" spans="1:11" ht="29.25" customHeight="1" x14ac:dyDescent="0.25">
      <c r="A156" s="100"/>
      <c r="B156" s="119"/>
      <c r="C156" s="9" t="s">
        <v>18</v>
      </c>
      <c r="D156" s="20"/>
      <c r="E156" s="49">
        <v>28.8</v>
      </c>
      <c r="F156" s="51">
        <v>6.1</v>
      </c>
      <c r="G156" s="20">
        <v>25.5</v>
      </c>
      <c r="H156" s="20">
        <v>3.1</v>
      </c>
      <c r="I156" s="20">
        <v>0</v>
      </c>
      <c r="J156" s="26">
        <f t="shared" si="68"/>
        <v>63.5</v>
      </c>
    </row>
    <row r="157" spans="1:11" ht="29.25" customHeight="1" x14ac:dyDescent="0.25">
      <c r="A157" s="90" t="s">
        <v>52</v>
      </c>
      <c r="B157" s="55" t="s">
        <v>19</v>
      </c>
      <c r="C157" s="41" t="s">
        <v>28</v>
      </c>
      <c r="D157" s="37"/>
      <c r="E157" s="40">
        <f>E158+E159</f>
        <v>1764</v>
      </c>
      <c r="F157" s="39">
        <f t="shared" ref="F157:I157" si="86">F158+F159</f>
        <v>0</v>
      </c>
      <c r="G157" s="40">
        <f t="shared" si="86"/>
        <v>2669</v>
      </c>
      <c r="H157" s="40">
        <f t="shared" si="86"/>
        <v>0</v>
      </c>
      <c r="I157" s="40">
        <f t="shared" si="86"/>
        <v>0</v>
      </c>
      <c r="J157" s="35">
        <f t="shared" si="68"/>
        <v>4433</v>
      </c>
      <c r="K157" s="13"/>
    </row>
    <row r="158" spans="1:11" ht="29.25" customHeight="1" x14ac:dyDescent="0.25">
      <c r="A158" s="91"/>
      <c r="B158" s="14"/>
      <c r="C158" s="15" t="s">
        <v>13</v>
      </c>
      <c r="D158" s="20"/>
      <c r="E158" s="49">
        <v>1764</v>
      </c>
      <c r="F158" s="51">
        <v>0</v>
      </c>
      <c r="G158" s="20">
        <v>2633</v>
      </c>
      <c r="H158" s="20">
        <v>0</v>
      </c>
      <c r="I158" s="20">
        <v>0</v>
      </c>
      <c r="J158" s="26">
        <f t="shared" si="68"/>
        <v>4397</v>
      </c>
      <c r="K158" s="13"/>
    </row>
    <row r="159" spans="1:11" ht="29.25" customHeight="1" x14ac:dyDescent="0.25">
      <c r="A159" s="92"/>
      <c r="B159" s="14"/>
      <c r="C159" s="15" t="s">
        <v>14</v>
      </c>
      <c r="D159" s="20"/>
      <c r="E159" s="49"/>
      <c r="F159" s="51"/>
      <c r="G159" s="20">
        <v>36</v>
      </c>
      <c r="H159" s="20">
        <v>0</v>
      </c>
      <c r="I159" s="20">
        <v>0</v>
      </c>
      <c r="J159" s="26">
        <f t="shared" si="68"/>
        <v>36</v>
      </c>
      <c r="K159" s="13"/>
    </row>
    <row r="160" spans="1:11" ht="29.25" customHeight="1" x14ac:dyDescent="0.25">
      <c r="A160" s="93" t="s">
        <v>53</v>
      </c>
      <c r="B160" s="57" t="s">
        <v>19</v>
      </c>
      <c r="C160" s="41" t="s">
        <v>28</v>
      </c>
      <c r="D160" s="37">
        <f>D161</f>
        <v>0</v>
      </c>
      <c r="E160" s="37">
        <f t="shared" ref="E160:J160" si="87">E161</f>
        <v>0</v>
      </c>
      <c r="F160" s="37">
        <f t="shared" si="87"/>
        <v>83.7</v>
      </c>
      <c r="G160" s="37">
        <f t="shared" si="87"/>
        <v>0</v>
      </c>
      <c r="H160" s="37">
        <f t="shared" si="87"/>
        <v>0</v>
      </c>
      <c r="I160" s="37">
        <f t="shared" si="87"/>
        <v>0</v>
      </c>
      <c r="J160" s="37">
        <f t="shared" si="87"/>
        <v>83.7</v>
      </c>
      <c r="K160" s="13"/>
    </row>
    <row r="161" spans="1:11" ht="29.25" customHeight="1" x14ac:dyDescent="0.25">
      <c r="A161" s="73"/>
      <c r="B161" s="94"/>
      <c r="C161" s="15" t="s">
        <v>14</v>
      </c>
      <c r="D161" s="20"/>
      <c r="E161" s="49"/>
      <c r="F161" s="51">
        <v>83.7</v>
      </c>
      <c r="G161" s="20"/>
      <c r="H161" s="20"/>
      <c r="I161" s="20"/>
      <c r="J161" s="52">
        <f>D161+E161+F161+G161+H161+I161</f>
        <v>83.7</v>
      </c>
      <c r="K161" s="13"/>
    </row>
    <row r="162" spans="1:11" ht="27.75" customHeight="1" x14ac:dyDescent="0.25">
      <c r="A162" s="63" t="s">
        <v>73</v>
      </c>
      <c r="B162" s="57" t="s">
        <v>19</v>
      </c>
      <c r="C162" s="41" t="s">
        <v>11</v>
      </c>
      <c r="D162" s="32">
        <f>D165</f>
        <v>6530.5</v>
      </c>
      <c r="E162" s="32">
        <f t="shared" ref="E162:I162" si="88">E165</f>
        <v>0</v>
      </c>
      <c r="F162" s="33">
        <f t="shared" si="88"/>
        <v>0</v>
      </c>
      <c r="G162" s="32">
        <f t="shared" si="88"/>
        <v>0</v>
      </c>
      <c r="H162" s="32">
        <f t="shared" si="88"/>
        <v>0</v>
      </c>
      <c r="I162" s="32">
        <f t="shared" si="88"/>
        <v>0</v>
      </c>
      <c r="J162" s="35">
        <f t="shared" si="68"/>
        <v>6530.5</v>
      </c>
      <c r="K162" s="13"/>
    </row>
    <row r="163" spans="1:11" ht="27.75" customHeight="1" x14ac:dyDescent="0.25">
      <c r="A163" s="64"/>
      <c r="B163" s="58"/>
      <c r="C163" s="16" t="s">
        <v>12</v>
      </c>
      <c r="D163" s="25">
        <f>D166</f>
        <v>6530.5</v>
      </c>
      <c r="E163" s="25">
        <f t="shared" ref="E163:H163" si="89">E166</f>
        <v>0</v>
      </c>
      <c r="F163" s="29">
        <f t="shared" si="89"/>
        <v>0</v>
      </c>
      <c r="G163" s="25">
        <f t="shared" si="89"/>
        <v>0</v>
      </c>
      <c r="H163" s="25">
        <f t="shared" si="89"/>
        <v>0</v>
      </c>
      <c r="I163" s="25">
        <v>0</v>
      </c>
      <c r="J163" s="26">
        <f t="shared" si="68"/>
        <v>6530.5</v>
      </c>
      <c r="K163" s="13"/>
    </row>
    <row r="164" spans="1:11" ht="27.75" customHeight="1" x14ac:dyDescent="0.25">
      <c r="A164" s="65"/>
      <c r="B164" s="59"/>
      <c r="C164" s="17" t="s">
        <v>13</v>
      </c>
      <c r="D164" s="18">
        <f>D167</f>
        <v>0</v>
      </c>
      <c r="E164" s="18">
        <f t="shared" ref="E164:G164" si="90">E167</f>
        <v>0</v>
      </c>
      <c r="F164" s="19">
        <f t="shared" si="90"/>
        <v>0</v>
      </c>
      <c r="G164" s="18">
        <f t="shared" si="90"/>
        <v>0</v>
      </c>
      <c r="H164" s="21">
        <v>0</v>
      </c>
      <c r="I164" s="21">
        <v>0</v>
      </c>
      <c r="J164" s="26">
        <f t="shared" si="68"/>
        <v>0</v>
      </c>
      <c r="K164" s="13"/>
    </row>
    <row r="165" spans="1:11" ht="27.75" customHeight="1" x14ac:dyDescent="0.25">
      <c r="A165" s="66" t="s">
        <v>54</v>
      </c>
      <c r="B165" s="57" t="s">
        <v>19</v>
      </c>
      <c r="C165" s="41" t="s">
        <v>11</v>
      </c>
      <c r="D165" s="32">
        <f>D166+D167</f>
        <v>6530.5</v>
      </c>
      <c r="E165" s="32">
        <f t="shared" ref="E165:I165" si="91">E166+E167</f>
        <v>0</v>
      </c>
      <c r="F165" s="33">
        <f t="shared" si="91"/>
        <v>0</v>
      </c>
      <c r="G165" s="32">
        <f t="shared" si="91"/>
        <v>0</v>
      </c>
      <c r="H165" s="32">
        <f t="shared" si="91"/>
        <v>0</v>
      </c>
      <c r="I165" s="32">
        <f t="shared" si="91"/>
        <v>0</v>
      </c>
      <c r="J165" s="35">
        <f t="shared" si="68"/>
        <v>6530.5</v>
      </c>
      <c r="K165" s="13"/>
    </row>
    <row r="166" spans="1:11" ht="27.75" customHeight="1" x14ac:dyDescent="0.25">
      <c r="A166" s="67"/>
      <c r="B166" s="58"/>
      <c r="C166" s="16" t="s">
        <v>12</v>
      </c>
      <c r="D166" s="25">
        <v>6530.5</v>
      </c>
      <c r="E166" s="25">
        <v>0</v>
      </c>
      <c r="F166" s="29">
        <v>0</v>
      </c>
      <c r="G166" s="25">
        <v>0</v>
      </c>
      <c r="H166" s="25">
        <v>0</v>
      </c>
      <c r="I166" s="25">
        <v>0</v>
      </c>
      <c r="J166" s="26">
        <f t="shared" si="68"/>
        <v>6530.5</v>
      </c>
      <c r="K166" s="13"/>
    </row>
    <row r="167" spans="1:11" ht="27.75" customHeight="1" x14ac:dyDescent="0.25">
      <c r="A167" s="68"/>
      <c r="B167" s="59"/>
      <c r="C167" s="16" t="s">
        <v>13</v>
      </c>
      <c r="D167" s="21"/>
      <c r="E167" s="21"/>
      <c r="F167" s="31"/>
      <c r="G167" s="21"/>
      <c r="H167" s="21"/>
      <c r="I167" s="21"/>
      <c r="J167" s="26">
        <f t="shared" si="68"/>
        <v>0</v>
      </c>
      <c r="K167" s="13"/>
    </row>
    <row r="168" spans="1:11" ht="27.75" customHeight="1" x14ac:dyDescent="0.25">
      <c r="A168" s="63" t="s">
        <v>74</v>
      </c>
      <c r="B168" s="57" t="s">
        <v>17</v>
      </c>
      <c r="C168" s="41" t="s">
        <v>11</v>
      </c>
      <c r="D168" s="42">
        <f>D171</f>
        <v>0</v>
      </c>
      <c r="E168" s="42">
        <f t="shared" ref="E168:I168" si="92">E171</f>
        <v>0</v>
      </c>
      <c r="F168" s="43">
        <f t="shared" si="92"/>
        <v>0</v>
      </c>
      <c r="G168" s="37">
        <f t="shared" si="92"/>
        <v>0</v>
      </c>
      <c r="H168" s="37">
        <f t="shared" si="92"/>
        <v>0</v>
      </c>
      <c r="I168" s="37">
        <f t="shared" si="92"/>
        <v>0</v>
      </c>
      <c r="J168" s="35">
        <f t="shared" si="68"/>
        <v>0</v>
      </c>
      <c r="K168" s="13"/>
    </row>
    <row r="169" spans="1:11" ht="27.75" customHeight="1" x14ac:dyDescent="0.25">
      <c r="A169" s="64"/>
      <c r="B169" s="58"/>
      <c r="C169" s="16" t="s">
        <v>12</v>
      </c>
      <c r="D169" s="42">
        <f t="shared" ref="D169:I169" si="93">D172</f>
        <v>0</v>
      </c>
      <c r="E169" s="42">
        <f t="shared" si="93"/>
        <v>0</v>
      </c>
      <c r="F169" s="43">
        <f t="shared" si="93"/>
        <v>0</v>
      </c>
      <c r="G169" s="37">
        <f t="shared" si="93"/>
        <v>0</v>
      </c>
      <c r="H169" s="37">
        <f t="shared" si="93"/>
        <v>0</v>
      </c>
      <c r="I169" s="37">
        <f t="shared" si="93"/>
        <v>0</v>
      </c>
      <c r="J169" s="35">
        <f t="shared" si="68"/>
        <v>0</v>
      </c>
      <c r="K169" s="13"/>
    </row>
    <row r="170" spans="1:11" ht="27.75" customHeight="1" x14ac:dyDescent="0.25">
      <c r="A170" s="65"/>
      <c r="B170" s="59"/>
      <c r="C170" s="16" t="s">
        <v>13</v>
      </c>
      <c r="D170" s="42">
        <f t="shared" ref="D170:I170" si="94">D173</f>
        <v>0</v>
      </c>
      <c r="E170" s="42">
        <f t="shared" si="94"/>
        <v>0</v>
      </c>
      <c r="F170" s="43">
        <f t="shared" si="94"/>
        <v>0</v>
      </c>
      <c r="G170" s="37">
        <f t="shared" si="94"/>
        <v>0</v>
      </c>
      <c r="H170" s="37">
        <f t="shared" si="94"/>
        <v>0</v>
      </c>
      <c r="I170" s="37">
        <f t="shared" si="94"/>
        <v>0</v>
      </c>
      <c r="J170" s="35">
        <f t="shared" si="68"/>
        <v>0</v>
      </c>
      <c r="K170" s="13"/>
    </row>
    <row r="171" spans="1:11" ht="27.75" customHeight="1" x14ac:dyDescent="0.25">
      <c r="A171" s="66" t="s">
        <v>55</v>
      </c>
      <c r="B171" s="57" t="s">
        <v>17</v>
      </c>
      <c r="C171" s="41" t="s">
        <v>11</v>
      </c>
      <c r="D171" s="42">
        <f t="shared" ref="D171:I171" si="95">D172+D173</f>
        <v>0</v>
      </c>
      <c r="E171" s="42">
        <f t="shared" si="95"/>
        <v>0</v>
      </c>
      <c r="F171" s="43">
        <f t="shared" si="95"/>
        <v>0</v>
      </c>
      <c r="G171" s="37">
        <f t="shared" si="95"/>
        <v>0</v>
      </c>
      <c r="H171" s="37">
        <f t="shared" si="95"/>
        <v>0</v>
      </c>
      <c r="I171" s="37">
        <f t="shared" si="95"/>
        <v>0</v>
      </c>
      <c r="J171" s="35">
        <f t="shared" si="68"/>
        <v>0</v>
      </c>
      <c r="K171" s="13"/>
    </row>
    <row r="172" spans="1:11" ht="27.75" customHeight="1" x14ac:dyDescent="0.25">
      <c r="A172" s="67"/>
      <c r="B172" s="58"/>
      <c r="C172" s="16" t="s">
        <v>12</v>
      </c>
      <c r="D172" s="21"/>
      <c r="E172" s="25"/>
      <c r="F172" s="31"/>
      <c r="G172" s="20">
        <v>0</v>
      </c>
      <c r="H172" s="20">
        <v>0</v>
      </c>
      <c r="I172" s="20">
        <v>0</v>
      </c>
      <c r="J172" s="26">
        <f t="shared" si="68"/>
        <v>0</v>
      </c>
      <c r="K172" s="13"/>
    </row>
    <row r="173" spans="1:11" ht="27.75" customHeight="1" x14ac:dyDescent="0.25">
      <c r="A173" s="68"/>
      <c r="B173" s="59"/>
      <c r="C173" s="16" t="s">
        <v>13</v>
      </c>
      <c r="D173" s="21"/>
      <c r="E173" s="25"/>
      <c r="F173" s="31"/>
      <c r="G173" s="20">
        <v>0</v>
      </c>
      <c r="H173" s="20">
        <v>0</v>
      </c>
      <c r="I173" s="20">
        <v>0</v>
      </c>
      <c r="J173" s="26">
        <f t="shared" si="68"/>
        <v>0</v>
      </c>
      <c r="K173" s="13"/>
    </row>
    <row r="174" spans="1:11" ht="27.75" customHeight="1" x14ac:dyDescent="0.25">
      <c r="A174" s="63" t="s">
        <v>75</v>
      </c>
      <c r="B174" s="57" t="s">
        <v>17</v>
      </c>
      <c r="C174" s="41" t="s">
        <v>11</v>
      </c>
      <c r="D174" s="42">
        <f>D177</f>
        <v>0</v>
      </c>
      <c r="E174" s="42">
        <f t="shared" ref="E174:I174" si="96">E177</f>
        <v>0</v>
      </c>
      <c r="F174" s="42">
        <f t="shared" si="96"/>
        <v>0</v>
      </c>
      <c r="G174" s="37">
        <f>G177</f>
        <v>3900</v>
      </c>
      <c r="H174" s="42">
        <f t="shared" si="96"/>
        <v>0</v>
      </c>
      <c r="I174" s="42">
        <f t="shared" si="96"/>
        <v>0</v>
      </c>
      <c r="J174" s="56">
        <f>J177</f>
        <v>3900</v>
      </c>
      <c r="K174" s="13"/>
    </row>
    <row r="175" spans="1:11" ht="27.75" customHeight="1" x14ac:dyDescent="0.25">
      <c r="A175" s="64"/>
      <c r="B175" s="58"/>
      <c r="C175" s="16" t="s">
        <v>13</v>
      </c>
      <c r="D175" s="21">
        <f>D178</f>
        <v>0</v>
      </c>
      <c r="E175" s="21">
        <f t="shared" ref="E175:J175" si="97">E178</f>
        <v>0</v>
      </c>
      <c r="F175" s="21">
        <f t="shared" si="97"/>
        <v>0</v>
      </c>
      <c r="G175" s="42">
        <f t="shared" si="97"/>
        <v>3275</v>
      </c>
      <c r="H175" s="42">
        <f t="shared" si="97"/>
        <v>0</v>
      </c>
      <c r="I175" s="42">
        <f t="shared" si="97"/>
        <v>0</v>
      </c>
      <c r="J175" s="42">
        <f t="shared" si="97"/>
        <v>3275</v>
      </c>
      <c r="K175" s="13"/>
    </row>
    <row r="176" spans="1:11" ht="27.75" customHeight="1" x14ac:dyDescent="0.25">
      <c r="A176" s="65"/>
      <c r="B176" s="58"/>
      <c r="C176" s="16" t="s">
        <v>14</v>
      </c>
      <c r="D176" s="21">
        <f>D179</f>
        <v>0</v>
      </c>
      <c r="E176" s="21">
        <f t="shared" ref="E176:J176" si="98">E179</f>
        <v>0</v>
      </c>
      <c r="F176" s="21">
        <f t="shared" si="98"/>
        <v>0</v>
      </c>
      <c r="G176" s="42">
        <f t="shared" si="98"/>
        <v>625</v>
      </c>
      <c r="H176" s="42">
        <f t="shared" si="98"/>
        <v>0</v>
      </c>
      <c r="I176" s="42">
        <f t="shared" si="98"/>
        <v>0</v>
      </c>
      <c r="J176" s="42">
        <f t="shared" si="98"/>
        <v>625</v>
      </c>
      <c r="K176" s="13"/>
    </row>
    <row r="177" spans="1:11" ht="27.75" customHeight="1" x14ac:dyDescent="0.25">
      <c r="A177" s="66" t="s">
        <v>76</v>
      </c>
      <c r="B177" s="69"/>
      <c r="C177" s="41" t="s">
        <v>11</v>
      </c>
      <c r="D177" s="42">
        <f t="shared" ref="D177:I177" si="99">D178+D179</f>
        <v>0</v>
      </c>
      <c r="E177" s="42">
        <f t="shared" si="99"/>
        <v>0</v>
      </c>
      <c r="F177" s="43">
        <f t="shared" si="99"/>
        <v>0</v>
      </c>
      <c r="G177" s="37">
        <f t="shared" si="99"/>
        <v>3900</v>
      </c>
      <c r="H177" s="37">
        <f t="shared" si="99"/>
        <v>0</v>
      </c>
      <c r="I177" s="37">
        <f t="shared" si="99"/>
        <v>0</v>
      </c>
      <c r="J177" s="35">
        <f t="shared" ref="J177:J179" si="100">SUM(D177:I177)</f>
        <v>3900</v>
      </c>
      <c r="K177" s="13"/>
    </row>
    <row r="178" spans="1:11" ht="27.75" customHeight="1" x14ac:dyDescent="0.25">
      <c r="A178" s="67"/>
      <c r="B178" s="69"/>
      <c r="C178" s="16" t="s">
        <v>13</v>
      </c>
      <c r="D178" s="21"/>
      <c r="E178" s="25"/>
      <c r="F178" s="31"/>
      <c r="G178" s="20">
        <v>3275</v>
      </c>
      <c r="H178" s="20">
        <v>0</v>
      </c>
      <c r="I178" s="20">
        <v>0</v>
      </c>
      <c r="J178" s="54">
        <f t="shared" si="100"/>
        <v>3275</v>
      </c>
      <c r="K178" s="13"/>
    </row>
    <row r="179" spans="1:11" ht="27.75" customHeight="1" x14ac:dyDescent="0.25">
      <c r="A179" s="68"/>
      <c r="B179" s="70"/>
      <c r="C179" s="16" t="s">
        <v>14</v>
      </c>
      <c r="D179" s="21"/>
      <c r="E179" s="25"/>
      <c r="F179" s="31"/>
      <c r="G179" s="20">
        <v>625</v>
      </c>
      <c r="H179" s="20">
        <v>0</v>
      </c>
      <c r="I179" s="20">
        <v>0</v>
      </c>
      <c r="J179" s="54">
        <f t="shared" si="100"/>
        <v>625</v>
      </c>
      <c r="K179" s="13"/>
    </row>
    <row r="180" spans="1:11" ht="25.5" customHeight="1" x14ac:dyDescent="0.25">
      <c r="A180" s="121" t="s">
        <v>56</v>
      </c>
      <c r="B180" s="7" t="s">
        <v>10</v>
      </c>
      <c r="C180" s="44" t="s">
        <v>11</v>
      </c>
      <c r="D180" s="32">
        <f>D185+D190</f>
        <v>12492.1</v>
      </c>
      <c r="E180" s="32">
        <f t="shared" ref="E180:J180" si="101">E185+E190</f>
        <v>5662.9</v>
      </c>
      <c r="F180" s="32">
        <f t="shared" si="101"/>
        <v>7401.6</v>
      </c>
      <c r="G180" s="32">
        <f t="shared" si="101"/>
        <v>3636.7000000000003</v>
      </c>
      <c r="H180" s="32">
        <f t="shared" si="101"/>
        <v>2091.5</v>
      </c>
      <c r="I180" s="32">
        <f t="shared" si="101"/>
        <v>3136.7000000000003</v>
      </c>
      <c r="J180" s="32">
        <f t="shared" si="101"/>
        <v>34421.5</v>
      </c>
    </row>
    <row r="181" spans="1:11" ht="27.75" customHeight="1" x14ac:dyDescent="0.25">
      <c r="A181" s="69"/>
      <c r="B181" s="60"/>
      <c r="C181" s="44" t="s">
        <v>12</v>
      </c>
      <c r="D181" s="32">
        <f t="shared" ref="D181:J183" si="102">D186+D191</f>
        <v>11135.1</v>
      </c>
      <c r="E181" s="32">
        <f t="shared" si="102"/>
        <v>4138.2000000000007</v>
      </c>
      <c r="F181" s="32">
        <f t="shared" si="102"/>
        <v>4711.9000000000005</v>
      </c>
      <c r="G181" s="32">
        <f t="shared" si="102"/>
        <v>3104.4</v>
      </c>
      <c r="H181" s="32">
        <f t="shared" si="102"/>
        <v>2069.6</v>
      </c>
      <c r="I181" s="32">
        <f t="shared" si="102"/>
        <v>3104.4</v>
      </c>
      <c r="J181" s="32">
        <f t="shared" si="102"/>
        <v>28263.600000000002</v>
      </c>
      <c r="K181" s="2"/>
    </row>
    <row r="182" spans="1:11" ht="27.75" customHeight="1" x14ac:dyDescent="0.25">
      <c r="A182" s="69"/>
      <c r="B182" s="61"/>
      <c r="C182" s="44" t="s">
        <v>13</v>
      </c>
      <c r="D182" s="32">
        <f t="shared" si="102"/>
        <v>1</v>
      </c>
      <c r="E182" s="32">
        <f t="shared" si="102"/>
        <v>1025.8</v>
      </c>
      <c r="F182" s="32">
        <f t="shared" si="102"/>
        <v>48.599999999999994</v>
      </c>
      <c r="G182" s="32">
        <f t="shared" si="102"/>
        <v>32.299999999999997</v>
      </c>
      <c r="H182" s="32">
        <f t="shared" si="102"/>
        <v>21.9</v>
      </c>
      <c r="I182" s="32">
        <f t="shared" si="102"/>
        <v>32.299999999999997</v>
      </c>
      <c r="J182" s="32">
        <f t="shared" si="102"/>
        <v>1161.8999999999999</v>
      </c>
    </row>
    <row r="183" spans="1:11" ht="26.25" customHeight="1" x14ac:dyDescent="0.25">
      <c r="A183" s="69"/>
      <c r="B183" s="61"/>
      <c r="C183" s="44" t="s">
        <v>18</v>
      </c>
      <c r="D183" s="32">
        <f t="shared" si="102"/>
        <v>1356</v>
      </c>
      <c r="E183" s="32">
        <f t="shared" si="102"/>
        <v>498.90000000000003</v>
      </c>
      <c r="F183" s="32">
        <f t="shared" si="102"/>
        <v>2641.1</v>
      </c>
      <c r="G183" s="32">
        <f t="shared" si="102"/>
        <v>500</v>
      </c>
      <c r="H183" s="32">
        <f t="shared" si="102"/>
        <v>0</v>
      </c>
      <c r="I183" s="32">
        <f t="shared" si="102"/>
        <v>0</v>
      </c>
      <c r="J183" s="32">
        <f t="shared" si="102"/>
        <v>4996</v>
      </c>
    </row>
    <row r="184" spans="1:11" ht="24.75" customHeight="1" x14ac:dyDescent="0.25">
      <c r="A184" s="69"/>
      <c r="B184" s="62"/>
      <c r="C184" s="44" t="s">
        <v>15</v>
      </c>
      <c r="D184" s="32"/>
      <c r="E184" s="32"/>
      <c r="F184" s="33"/>
      <c r="G184" s="32"/>
      <c r="H184" s="32"/>
      <c r="I184" s="32"/>
      <c r="J184" s="35">
        <f t="shared" si="68"/>
        <v>0</v>
      </c>
    </row>
    <row r="185" spans="1:11" ht="23.25" customHeight="1" x14ac:dyDescent="0.25">
      <c r="A185" s="69"/>
      <c r="B185" s="60" t="s">
        <v>17</v>
      </c>
      <c r="C185" s="44" t="s">
        <v>11</v>
      </c>
      <c r="D185" s="32">
        <f>D199</f>
        <v>12492.1</v>
      </c>
      <c r="E185" s="32">
        <f t="shared" ref="E185:I185" si="103">E199</f>
        <v>5662.9</v>
      </c>
      <c r="F185" s="33">
        <f t="shared" si="103"/>
        <v>5601.6</v>
      </c>
      <c r="G185" s="32">
        <f t="shared" si="103"/>
        <v>3636.7000000000003</v>
      </c>
      <c r="H185" s="32">
        <f t="shared" si="103"/>
        <v>2091.5</v>
      </c>
      <c r="I185" s="32">
        <f t="shared" si="103"/>
        <v>3136.7000000000003</v>
      </c>
      <c r="J185" s="35">
        <f t="shared" si="68"/>
        <v>32621.5</v>
      </c>
    </row>
    <row r="186" spans="1:11" ht="26.25" customHeight="1" x14ac:dyDescent="0.25">
      <c r="A186" s="69"/>
      <c r="B186" s="61"/>
      <c r="C186" s="44" t="s">
        <v>12</v>
      </c>
      <c r="D186" s="32">
        <f>D200</f>
        <v>11135.1</v>
      </c>
      <c r="E186" s="32">
        <f t="shared" ref="E186:I186" si="104">E200</f>
        <v>4138.2000000000007</v>
      </c>
      <c r="F186" s="33">
        <f t="shared" si="104"/>
        <v>4711.9000000000005</v>
      </c>
      <c r="G186" s="32">
        <f t="shared" si="104"/>
        <v>3104.4</v>
      </c>
      <c r="H186" s="32">
        <f t="shared" si="104"/>
        <v>2069.6</v>
      </c>
      <c r="I186" s="32">
        <f t="shared" si="104"/>
        <v>3104.4</v>
      </c>
      <c r="J186" s="35">
        <f t="shared" si="68"/>
        <v>28263.600000000002</v>
      </c>
    </row>
    <row r="187" spans="1:11" ht="26.25" customHeight="1" x14ac:dyDescent="0.25">
      <c r="A187" s="69"/>
      <c r="B187" s="61"/>
      <c r="C187" s="44" t="s">
        <v>13</v>
      </c>
      <c r="D187" s="32">
        <f>D201</f>
        <v>1</v>
      </c>
      <c r="E187" s="32">
        <f t="shared" ref="E187:I187" si="105">E201</f>
        <v>1025.8</v>
      </c>
      <c r="F187" s="33">
        <f t="shared" si="105"/>
        <v>48.599999999999994</v>
      </c>
      <c r="G187" s="32">
        <f t="shared" si="105"/>
        <v>32.299999999999997</v>
      </c>
      <c r="H187" s="32">
        <f t="shared" si="105"/>
        <v>21.9</v>
      </c>
      <c r="I187" s="32">
        <f t="shared" si="105"/>
        <v>32.299999999999997</v>
      </c>
      <c r="J187" s="35">
        <f t="shared" si="68"/>
        <v>1161.8999999999999</v>
      </c>
    </row>
    <row r="188" spans="1:11" ht="26.25" customHeight="1" x14ac:dyDescent="0.25">
      <c r="A188" s="69"/>
      <c r="B188" s="61"/>
      <c r="C188" s="44" t="s">
        <v>18</v>
      </c>
      <c r="D188" s="32">
        <f>D202</f>
        <v>1356</v>
      </c>
      <c r="E188" s="32">
        <f t="shared" ref="E188:I188" si="106">E202</f>
        <v>498.90000000000003</v>
      </c>
      <c r="F188" s="33">
        <f t="shared" si="106"/>
        <v>841.1</v>
      </c>
      <c r="G188" s="32">
        <f t="shared" si="106"/>
        <v>500</v>
      </c>
      <c r="H188" s="32">
        <f t="shared" si="106"/>
        <v>0</v>
      </c>
      <c r="I188" s="32">
        <f t="shared" si="106"/>
        <v>0</v>
      </c>
      <c r="J188" s="35">
        <f t="shared" si="68"/>
        <v>3196</v>
      </c>
    </row>
    <row r="189" spans="1:11" ht="25.5" customHeight="1" x14ac:dyDescent="0.25">
      <c r="A189" s="69"/>
      <c r="B189" s="62"/>
      <c r="C189" s="44" t="s">
        <v>15</v>
      </c>
      <c r="D189" s="32"/>
      <c r="E189" s="32"/>
      <c r="F189" s="33"/>
      <c r="G189" s="32"/>
      <c r="H189" s="32"/>
      <c r="I189" s="32"/>
      <c r="J189" s="35">
        <f t="shared" si="68"/>
        <v>0</v>
      </c>
    </row>
    <row r="190" spans="1:11" ht="25.5" customHeight="1" x14ac:dyDescent="0.25">
      <c r="A190" s="69"/>
      <c r="B190" s="60" t="s">
        <v>19</v>
      </c>
      <c r="C190" s="44" t="s">
        <v>11</v>
      </c>
      <c r="D190" s="32">
        <f>D204</f>
        <v>0</v>
      </c>
      <c r="E190" s="32">
        <f t="shared" ref="E190:J190" si="107">E204</f>
        <v>0</v>
      </c>
      <c r="F190" s="32">
        <f t="shared" si="107"/>
        <v>1800</v>
      </c>
      <c r="G190" s="32">
        <f t="shared" si="107"/>
        <v>0</v>
      </c>
      <c r="H190" s="32">
        <f t="shared" si="107"/>
        <v>0</v>
      </c>
      <c r="I190" s="32">
        <f t="shared" si="107"/>
        <v>0</v>
      </c>
      <c r="J190" s="32">
        <f t="shared" si="107"/>
        <v>1800</v>
      </c>
    </row>
    <row r="191" spans="1:11" ht="25.5" customHeight="1" x14ac:dyDescent="0.25">
      <c r="A191" s="69"/>
      <c r="B191" s="61"/>
      <c r="C191" s="44" t="s">
        <v>12</v>
      </c>
      <c r="D191" s="32">
        <f t="shared" ref="D191:J193" si="108">D205</f>
        <v>0</v>
      </c>
      <c r="E191" s="32">
        <f t="shared" si="108"/>
        <v>0</v>
      </c>
      <c r="F191" s="32">
        <f t="shared" si="108"/>
        <v>0</v>
      </c>
      <c r="G191" s="32">
        <f t="shared" si="108"/>
        <v>0</v>
      </c>
      <c r="H191" s="32">
        <f t="shared" si="108"/>
        <v>0</v>
      </c>
      <c r="I191" s="32">
        <f t="shared" si="108"/>
        <v>0</v>
      </c>
      <c r="J191" s="32">
        <f t="shared" si="108"/>
        <v>0</v>
      </c>
    </row>
    <row r="192" spans="1:11" ht="25.5" customHeight="1" x14ac:dyDescent="0.25">
      <c r="A192" s="69"/>
      <c r="B192" s="61"/>
      <c r="C192" s="44" t="s">
        <v>13</v>
      </c>
      <c r="D192" s="32">
        <f t="shared" si="108"/>
        <v>0</v>
      </c>
      <c r="E192" s="32">
        <f t="shared" si="108"/>
        <v>0</v>
      </c>
      <c r="F192" s="32">
        <f t="shared" si="108"/>
        <v>0</v>
      </c>
      <c r="G192" s="32">
        <f t="shared" si="108"/>
        <v>0</v>
      </c>
      <c r="H192" s="32">
        <f t="shared" si="108"/>
        <v>0</v>
      </c>
      <c r="I192" s="32">
        <f t="shared" si="108"/>
        <v>0</v>
      </c>
      <c r="J192" s="32">
        <f t="shared" si="108"/>
        <v>0</v>
      </c>
    </row>
    <row r="193" spans="1:10" ht="25.5" customHeight="1" x14ac:dyDescent="0.25">
      <c r="A193" s="70"/>
      <c r="B193" s="62"/>
      <c r="C193" s="44" t="s">
        <v>14</v>
      </c>
      <c r="D193" s="32">
        <f t="shared" si="108"/>
        <v>0</v>
      </c>
      <c r="E193" s="32">
        <f t="shared" si="108"/>
        <v>0</v>
      </c>
      <c r="F193" s="32">
        <f t="shared" si="108"/>
        <v>1800</v>
      </c>
      <c r="G193" s="32">
        <f t="shared" si="108"/>
        <v>0</v>
      </c>
      <c r="H193" s="32">
        <f t="shared" si="108"/>
        <v>0</v>
      </c>
      <c r="I193" s="32">
        <f t="shared" si="108"/>
        <v>0</v>
      </c>
      <c r="J193" s="32">
        <f t="shared" si="108"/>
        <v>1800</v>
      </c>
    </row>
    <row r="194" spans="1:10" ht="21" customHeight="1" x14ac:dyDescent="0.25">
      <c r="A194" s="121" t="s">
        <v>57</v>
      </c>
      <c r="B194" s="60" t="s">
        <v>10</v>
      </c>
      <c r="C194" s="44" t="s">
        <v>11</v>
      </c>
      <c r="D194" s="32">
        <f>D199+D204</f>
        <v>12492.1</v>
      </c>
      <c r="E194" s="32">
        <f t="shared" ref="E194:I194" si="109">E199+E204</f>
        <v>5662.9</v>
      </c>
      <c r="F194" s="32">
        <f t="shared" si="109"/>
        <v>7401.6</v>
      </c>
      <c r="G194" s="32">
        <f t="shared" si="109"/>
        <v>3636.7000000000003</v>
      </c>
      <c r="H194" s="32">
        <f t="shared" si="109"/>
        <v>2091.5</v>
      </c>
      <c r="I194" s="32">
        <f t="shared" si="109"/>
        <v>3136.7000000000003</v>
      </c>
      <c r="J194" s="32">
        <f>D194+E194+F194+G194+H194+I194</f>
        <v>34421.5</v>
      </c>
    </row>
    <row r="195" spans="1:10" ht="27" customHeight="1" x14ac:dyDescent="0.25">
      <c r="A195" s="109"/>
      <c r="B195" s="61"/>
      <c r="C195" s="44" t="s">
        <v>12</v>
      </c>
      <c r="D195" s="32">
        <f t="shared" ref="D195:I197" si="110">D200+D205</f>
        <v>11135.1</v>
      </c>
      <c r="E195" s="32">
        <f t="shared" si="110"/>
        <v>4138.2000000000007</v>
      </c>
      <c r="F195" s="32">
        <f t="shared" si="110"/>
        <v>4711.9000000000005</v>
      </c>
      <c r="G195" s="32">
        <f t="shared" si="110"/>
        <v>3104.4</v>
      </c>
      <c r="H195" s="32">
        <f t="shared" si="110"/>
        <v>2069.6</v>
      </c>
      <c r="I195" s="32">
        <f t="shared" si="110"/>
        <v>3104.4</v>
      </c>
      <c r="J195" s="32">
        <f t="shared" ref="J195:J197" si="111">D195+E195+F195+G195+H195+I195</f>
        <v>28263.600000000002</v>
      </c>
    </row>
    <row r="196" spans="1:10" ht="27" customHeight="1" x14ac:dyDescent="0.25">
      <c r="A196" s="109"/>
      <c r="B196" s="61"/>
      <c r="C196" s="44" t="s">
        <v>13</v>
      </c>
      <c r="D196" s="32">
        <f t="shared" si="110"/>
        <v>1</v>
      </c>
      <c r="E196" s="32">
        <f t="shared" si="110"/>
        <v>1025.8</v>
      </c>
      <c r="F196" s="32">
        <f t="shared" si="110"/>
        <v>48.599999999999994</v>
      </c>
      <c r="G196" s="32">
        <f t="shared" si="110"/>
        <v>32.299999999999997</v>
      </c>
      <c r="H196" s="32">
        <f t="shared" si="110"/>
        <v>21.9</v>
      </c>
      <c r="I196" s="32">
        <f t="shared" si="110"/>
        <v>32.299999999999997</v>
      </c>
      <c r="J196" s="32">
        <f t="shared" si="111"/>
        <v>1161.8999999999999</v>
      </c>
    </row>
    <row r="197" spans="1:10" ht="27.75" customHeight="1" x14ac:dyDescent="0.25">
      <c r="A197" s="109"/>
      <c r="B197" s="61"/>
      <c r="C197" s="44" t="s">
        <v>18</v>
      </c>
      <c r="D197" s="32">
        <f t="shared" si="110"/>
        <v>1356</v>
      </c>
      <c r="E197" s="32">
        <f t="shared" si="110"/>
        <v>498.90000000000003</v>
      </c>
      <c r="F197" s="32">
        <f t="shared" si="110"/>
        <v>2641.1</v>
      </c>
      <c r="G197" s="32">
        <f t="shared" si="110"/>
        <v>500</v>
      </c>
      <c r="H197" s="32">
        <f t="shared" si="110"/>
        <v>0</v>
      </c>
      <c r="I197" s="32">
        <f t="shared" si="110"/>
        <v>0</v>
      </c>
      <c r="J197" s="32">
        <f t="shared" si="111"/>
        <v>4996</v>
      </c>
    </row>
    <row r="198" spans="1:10" ht="26.25" customHeight="1" x14ac:dyDescent="0.25">
      <c r="A198" s="109"/>
      <c r="B198" s="62"/>
      <c r="C198" s="44" t="s">
        <v>15</v>
      </c>
      <c r="D198" s="32"/>
      <c r="E198" s="32"/>
      <c r="F198" s="33"/>
      <c r="G198" s="32"/>
      <c r="H198" s="32"/>
      <c r="I198" s="32"/>
      <c r="J198" s="35">
        <f t="shared" ref="J198:J214" si="112">SUM(D198:I198)</f>
        <v>0</v>
      </c>
    </row>
    <row r="199" spans="1:10" ht="21.75" customHeight="1" x14ac:dyDescent="0.25">
      <c r="A199" s="109"/>
      <c r="B199" s="60" t="s">
        <v>17</v>
      </c>
      <c r="C199" s="44" t="s">
        <v>11</v>
      </c>
      <c r="D199" s="32">
        <f>D208+D210++D212+D214+D216+D218+D221+D224+D227+D229+D233</f>
        <v>12492.1</v>
      </c>
      <c r="E199" s="32">
        <f t="shared" ref="E199" si="113">E208+E210++E212+E214+E216+E218+E221+E224+E227+E229+E233</f>
        <v>5662.9</v>
      </c>
      <c r="F199" s="33">
        <f>F208+F210++F212+F214+F216+F218+F221+F224+F227+F229+F233+F237</f>
        <v>5601.6</v>
      </c>
      <c r="G199" s="33">
        <f t="shared" ref="G199:I199" si="114">G208+G210++G212+G214+G216+G218+G221+G224+G227+G229+G233+G237</f>
        <v>3636.7000000000003</v>
      </c>
      <c r="H199" s="33">
        <f t="shared" si="114"/>
        <v>2091.5</v>
      </c>
      <c r="I199" s="33">
        <f t="shared" si="114"/>
        <v>3136.7000000000003</v>
      </c>
      <c r="J199" s="35">
        <f t="shared" si="112"/>
        <v>32621.5</v>
      </c>
    </row>
    <row r="200" spans="1:10" ht="24.75" customHeight="1" x14ac:dyDescent="0.25">
      <c r="A200" s="109"/>
      <c r="B200" s="61"/>
      <c r="C200" s="44" t="s">
        <v>12</v>
      </c>
      <c r="D200" s="32">
        <f>D222+D225</f>
        <v>11135.1</v>
      </c>
      <c r="E200" s="32">
        <f t="shared" ref="E200:I200" si="115">E222+E225</f>
        <v>4138.2000000000007</v>
      </c>
      <c r="F200" s="33">
        <f t="shared" si="115"/>
        <v>4711.9000000000005</v>
      </c>
      <c r="G200" s="32">
        <f t="shared" si="115"/>
        <v>3104.4</v>
      </c>
      <c r="H200" s="32">
        <f t="shared" si="115"/>
        <v>2069.6</v>
      </c>
      <c r="I200" s="32">
        <f t="shared" si="115"/>
        <v>3104.4</v>
      </c>
      <c r="J200" s="35">
        <f t="shared" si="112"/>
        <v>28263.600000000002</v>
      </c>
    </row>
    <row r="201" spans="1:10" ht="26.25" customHeight="1" x14ac:dyDescent="0.25">
      <c r="A201" s="109"/>
      <c r="B201" s="61"/>
      <c r="C201" s="44" t="s">
        <v>13</v>
      </c>
      <c r="D201" s="32">
        <f>D215+D223+D226+D230</f>
        <v>1</v>
      </c>
      <c r="E201" s="32">
        <f t="shared" ref="E201:I201" si="116">E215+E223+E226+E230</f>
        <v>1025.8</v>
      </c>
      <c r="F201" s="33">
        <f t="shared" si="116"/>
        <v>48.599999999999994</v>
      </c>
      <c r="G201" s="32">
        <f t="shared" si="116"/>
        <v>32.299999999999997</v>
      </c>
      <c r="H201" s="32">
        <f t="shared" si="116"/>
        <v>21.9</v>
      </c>
      <c r="I201" s="32">
        <f t="shared" si="116"/>
        <v>32.299999999999997</v>
      </c>
      <c r="J201" s="35">
        <f t="shared" si="112"/>
        <v>1161.8999999999999</v>
      </c>
    </row>
    <row r="202" spans="1:10" ht="24.75" customHeight="1" x14ac:dyDescent="0.25">
      <c r="A202" s="109"/>
      <c r="B202" s="61"/>
      <c r="C202" s="44" t="s">
        <v>18</v>
      </c>
      <c r="D202" s="32">
        <f>D209+D211+D219+D228+D231</f>
        <v>1356</v>
      </c>
      <c r="E202" s="32">
        <f t="shared" ref="E202:I202" si="117">E209+E211+E219+E228+E231</f>
        <v>498.90000000000003</v>
      </c>
      <c r="F202" s="33">
        <f>F209+F211+F219+F228+F231+F240</f>
        <v>841.1</v>
      </c>
      <c r="G202" s="32">
        <f t="shared" si="117"/>
        <v>500</v>
      </c>
      <c r="H202" s="32">
        <f t="shared" si="117"/>
        <v>0</v>
      </c>
      <c r="I202" s="32">
        <f t="shared" si="117"/>
        <v>0</v>
      </c>
      <c r="J202" s="35">
        <f t="shared" si="112"/>
        <v>3196</v>
      </c>
    </row>
    <row r="203" spans="1:10" ht="28.5" customHeight="1" x14ac:dyDescent="0.25">
      <c r="A203" s="109"/>
      <c r="B203" s="62"/>
      <c r="C203" s="44" t="s">
        <v>15</v>
      </c>
      <c r="D203" s="32"/>
      <c r="E203" s="32"/>
      <c r="F203" s="33"/>
      <c r="G203" s="32"/>
      <c r="H203" s="32"/>
      <c r="I203" s="32"/>
      <c r="J203" s="35">
        <f t="shared" si="112"/>
        <v>0</v>
      </c>
    </row>
    <row r="204" spans="1:10" ht="28.5" customHeight="1" x14ac:dyDescent="0.25">
      <c r="A204" s="109"/>
      <c r="B204" s="60" t="s">
        <v>19</v>
      </c>
      <c r="C204" s="9" t="s">
        <v>11</v>
      </c>
      <c r="D204" s="32">
        <f>D241</f>
        <v>0</v>
      </c>
      <c r="E204" s="32">
        <f>E241</f>
        <v>0</v>
      </c>
      <c r="F204" s="33">
        <f>F241</f>
        <v>1800</v>
      </c>
      <c r="G204" s="33">
        <f t="shared" ref="G204:J204" si="118">G241</f>
        <v>0</v>
      </c>
      <c r="H204" s="33">
        <f t="shared" si="118"/>
        <v>0</v>
      </c>
      <c r="I204" s="33">
        <f t="shared" si="118"/>
        <v>0</v>
      </c>
      <c r="J204" s="33">
        <f t="shared" si="118"/>
        <v>1800</v>
      </c>
    </row>
    <row r="205" spans="1:10" ht="28.5" customHeight="1" x14ac:dyDescent="0.25">
      <c r="A205" s="109"/>
      <c r="B205" s="61"/>
      <c r="C205" s="9" t="s">
        <v>12</v>
      </c>
      <c r="D205" s="32">
        <f t="shared" ref="D205:E207" si="119">D242</f>
        <v>0</v>
      </c>
      <c r="E205" s="32">
        <f t="shared" si="119"/>
        <v>0</v>
      </c>
      <c r="F205" s="33">
        <f t="shared" ref="F205:J207" si="120">F242</f>
        <v>0</v>
      </c>
      <c r="G205" s="33">
        <f t="shared" si="120"/>
        <v>0</v>
      </c>
      <c r="H205" s="33">
        <f t="shared" si="120"/>
        <v>0</v>
      </c>
      <c r="I205" s="33">
        <f t="shared" si="120"/>
        <v>0</v>
      </c>
      <c r="J205" s="33">
        <f t="shared" si="120"/>
        <v>0</v>
      </c>
    </row>
    <row r="206" spans="1:10" ht="28.5" customHeight="1" x14ac:dyDescent="0.25">
      <c r="A206" s="109"/>
      <c r="B206" s="61"/>
      <c r="C206" s="9" t="s">
        <v>13</v>
      </c>
      <c r="D206" s="32">
        <f t="shared" si="119"/>
        <v>0</v>
      </c>
      <c r="E206" s="32">
        <f t="shared" si="119"/>
        <v>0</v>
      </c>
      <c r="F206" s="33">
        <f t="shared" si="120"/>
        <v>0</v>
      </c>
      <c r="G206" s="33">
        <f t="shared" si="120"/>
        <v>0</v>
      </c>
      <c r="H206" s="33">
        <f t="shared" si="120"/>
        <v>0</v>
      </c>
      <c r="I206" s="33">
        <f t="shared" si="120"/>
        <v>0</v>
      </c>
      <c r="J206" s="33">
        <f t="shared" si="120"/>
        <v>0</v>
      </c>
    </row>
    <row r="207" spans="1:10" ht="28.5" customHeight="1" x14ac:dyDescent="0.25">
      <c r="A207" s="110"/>
      <c r="B207" s="62"/>
      <c r="C207" s="9" t="s">
        <v>14</v>
      </c>
      <c r="D207" s="32">
        <f t="shared" si="119"/>
        <v>0</v>
      </c>
      <c r="E207" s="32">
        <f t="shared" si="119"/>
        <v>0</v>
      </c>
      <c r="F207" s="33">
        <f t="shared" si="120"/>
        <v>1800</v>
      </c>
      <c r="G207" s="33">
        <f t="shared" si="120"/>
        <v>0</v>
      </c>
      <c r="H207" s="33">
        <f t="shared" si="120"/>
        <v>0</v>
      </c>
      <c r="I207" s="33">
        <f t="shared" si="120"/>
        <v>0</v>
      </c>
      <c r="J207" s="33">
        <f t="shared" si="120"/>
        <v>1800</v>
      </c>
    </row>
    <row r="208" spans="1:10" ht="21" customHeight="1" x14ac:dyDescent="0.25">
      <c r="A208" s="9" t="s">
        <v>58</v>
      </c>
      <c r="B208" s="60" t="s">
        <v>17</v>
      </c>
      <c r="C208" s="9" t="s">
        <v>11</v>
      </c>
      <c r="D208" s="32">
        <f>D209</f>
        <v>300</v>
      </c>
      <c r="E208" s="32">
        <f t="shared" ref="E208:I208" si="121">E209</f>
        <v>302.10000000000002</v>
      </c>
      <c r="F208" s="33">
        <f t="shared" si="121"/>
        <v>357.1</v>
      </c>
      <c r="G208" s="32">
        <f t="shared" si="121"/>
        <v>400</v>
      </c>
      <c r="H208" s="32">
        <f t="shared" si="121"/>
        <v>0</v>
      </c>
      <c r="I208" s="32">
        <f t="shared" si="121"/>
        <v>0</v>
      </c>
      <c r="J208" s="35">
        <f t="shared" si="112"/>
        <v>1359.2</v>
      </c>
    </row>
    <row r="209" spans="1:11" ht="105.75" customHeight="1" x14ac:dyDescent="0.25">
      <c r="A209" s="9" t="s">
        <v>21</v>
      </c>
      <c r="B209" s="62"/>
      <c r="C209" s="9" t="s">
        <v>18</v>
      </c>
      <c r="D209" s="22">
        <v>300</v>
      </c>
      <c r="E209" s="22">
        <v>302.10000000000002</v>
      </c>
      <c r="F209" s="23">
        <v>357.1</v>
      </c>
      <c r="G209" s="22">
        <v>400</v>
      </c>
      <c r="H209" s="22">
        <v>0</v>
      </c>
      <c r="I209" s="22">
        <v>0</v>
      </c>
      <c r="J209" s="26">
        <f t="shared" si="112"/>
        <v>1359.2</v>
      </c>
    </row>
    <row r="210" spans="1:11" ht="18" customHeight="1" x14ac:dyDescent="0.25">
      <c r="A210" s="86" t="s">
        <v>59</v>
      </c>
      <c r="B210" s="60" t="s">
        <v>17</v>
      </c>
      <c r="C210" s="9" t="s">
        <v>11</v>
      </c>
      <c r="D210" s="32">
        <f>D211</f>
        <v>554</v>
      </c>
      <c r="E210" s="32">
        <f t="shared" ref="E210:I210" si="122">E211</f>
        <v>196.8</v>
      </c>
      <c r="F210" s="32">
        <f t="shared" si="122"/>
        <v>0</v>
      </c>
      <c r="G210" s="32">
        <f t="shared" si="122"/>
        <v>100</v>
      </c>
      <c r="H210" s="32">
        <f t="shared" si="122"/>
        <v>0</v>
      </c>
      <c r="I210" s="32">
        <f t="shared" si="122"/>
        <v>0</v>
      </c>
      <c r="J210" s="35">
        <f t="shared" si="112"/>
        <v>850.8</v>
      </c>
    </row>
    <row r="211" spans="1:11" ht="63.75" customHeight="1" x14ac:dyDescent="0.25">
      <c r="A211" s="87"/>
      <c r="B211" s="62"/>
      <c r="C211" s="9" t="s">
        <v>18</v>
      </c>
      <c r="D211" s="22">
        <v>554</v>
      </c>
      <c r="E211" s="22">
        <v>196.8</v>
      </c>
      <c r="F211" s="23">
        <v>0</v>
      </c>
      <c r="G211" s="22">
        <v>100</v>
      </c>
      <c r="H211" s="22">
        <v>0</v>
      </c>
      <c r="I211" s="22">
        <v>0</v>
      </c>
      <c r="J211" s="26">
        <f t="shared" si="112"/>
        <v>850.8</v>
      </c>
    </row>
    <row r="212" spans="1:11" ht="19.5" customHeight="1" x14ac:dyDescent="0.25">
      <c r="A212" s="86" t="s">
        <v>60</v>
      </c>
      <c r="B212" s="60" t="s">
        <v>17</v>
      </c>
      <c r="C212" s="9" t="s">
        <v>11</v>
      </c>
      <c r="D212" s="32">
        <f>D213</f>
        <v>0</v>
      </c>
      <c r="E212" s="32">
        <f t="shared" ref="E212:I212" si="123">E213</f>
        <v>0</v>
      </c>
      <c r="F212" s="32">
        <f t="shared" si="123"/>
        <v>0</v>
      </c>
      <c r="G212" s="32">
        <f t="shared" si="123"/>
        <v>0</v>
      </c>
      <c r="H212" s="32">
        <f t="shared" si="123"/>
        <v>0</v>
      </c>
      <c r="I212" s="32">
        <f t="shared" si="123"/>
        <v>0</v>
      </c>
      <c r="J212" s="35">
        <f t="shared" si="112"/>
        <v>0</v>
      </c>
    </row>
    <row r="213" spans="1:11" ht="30.75" customHeight="1" x14ac:dyDescent="0.25">
      <c r="A213" s="87"/>
      <c r="B213" s="62"/>
      <c r="C213" s="9" t="s">
        <v>15</v>
      </c>
      <c r="D213" s="22"/>
      <c r="E213" s="22"/>
      <c r="F213" s="23"/>
      <c r="G213" s="22"/>
      <c r="H213" s="22"/>
      <c r="I213" s="22"/>
      <c r="J213" s="26">
        <f t="shared" si="112"/>
        <v>0</v>
      </c>
    </row>
    <row r="214" spans="1:11" ht="18" customHeight="1" x14ac:dyDescent="0.25">
      <c r="A214" s="86" t="s">
        <v>61</v>
      </c>
      <c r="B214" s="60" t="s">
        <v>17</v>
      </c>
      <c r="C214" s="9" t="s">
        <v>11</v>
      </c>
      <c r="D214" s="32">
        <f>D215</f>
        <v>1</v>
      </c>
      <c r="E214" s="32">
        <f t="shared" ref="E214:I214" si="124">E215</f>
        <v>1</v>
      </c>
      <c r="F214" s="32">
        <f t="shared" si="124"/>
        <v>1</v>
      </c>
      <c r="G214" s="32">
        <f t="shared" si="124"/>
        <v>1</v>
      </c>
      <c r="H214" s="32">
        <f t="shared" si="124"/>
        <v>1</v>
      </c>
      <c r="I214" s="32">
        <f t="shared" si="124"/>
        <v>1</v>
      </c>
      <c r="J214" s="35">
        <f t="shared" si="112"/>
        <v>6</v>
      </c>
    </row>
    <row r="215" spans="1:11" ht="91.5" customHeight="1" x14ac:dyDescent="0.25">
      <c r="A215" s="114"/>
      <c r="B215" s="62"/>
      <c r="C215" s="9" t="s">
        <v>13</v>
      </c>
      <c r="D215" s="22">
        <v>1</v>
      </c>
      <c r="E215" s="22">
        <v>1</v>
      </c>
      <c r="F215" s="23">
        <v>1</v>
      </c>
      <c r="G215" s="22">
        <v>1</v>
      </c>
      <c r="H215" s="22">
        <v>1</v>
      </c>
      <c r="I215" s="22">
        <v>1</v>
      </c>
      <c r="J215" s="22">
        <f>SUM(D215:I215)</f>
        <v>6</v>
      </c>
    </row>
    <row r="216" spans="1:11" ht="17.25" customHeight="1" x14ac:dyDescent="0.25">
      <c r="A216" s="86" t="s">
        <v>62</v>
      </c>
      <c r="B216" s="60" t="s">
        <v>17</v>
      </c>
      <c r="C216" s="9" t="s">
        <v>11</v>
      </c>
      <c r="D216" s="32">
        <f>D217</f>
        <v>0</v>
      </c>
      <c r="E216" s="32">
        <f t="shared" ref="E216:H216" si="125">E217</f>
        <v>0</v>
      </c>
      <c r="F216" s="32">
        <f t="shared" si="125"/>
        <v>0</v>
      </c>
      <c r="G216" s="32">
        <f t="shared" si="125"/>
        <v>0</v>
      </c>
      <c r="H216" s="32">
        <f t="shared" si="125"/>
        <v>0</v>
      </c>
      <c r="I216" s="32">
        <f>I217</f>
        <v>0</v>
      </c>
      <c r="J216" s="32">
        <f>J217</f>
        <v>0</v>
      </c>
    </row>
    <row r="217" spans="1:11" ht="39.75" customHeight="1" x14ac:dyDescent="0.25">
      <c r="A217" s="114"/>
      <c r="B217" s="62"/>
      <c r="C217" s="9" t="s">
        <v>18</v>
      </c>
      <c r="D217" s="22">
        <v>0</v>
      </c>
      <c r="E217" s="22">
        <v>0</v>
      </c>
      <c r="F217" s="23">
        <v>0</v>
      </c>
      <c r="G217" s="22">
        <v>0</v>
      </c>
      <c r="H217" s="22">
        <v>0</v>
      </c>
      <c r="I217" s="22">
        <v>0</v>
      </c>
      <c r="J217" s="22">
        <f>D217+E217+F217+G217+H217+I217</f>
        <v>0</v>
      </c>
    </row>
    <row r="218" spans="1:11" ht="15.75" customHeight="1" x14ac:dyDescent="0.25">
      <c r="A218" s="86" t="s">
        <v>63</v>
      </c>
      <c r="B218" s="60" t="s">
        <v>17</v>
      </c>
      <c r="C218" s="9" t="s">
        <v>11</v>
      </c>
      <c r="D218" s="32">
        <f>D219+D220</f>
        <v>500</v>
      </c>
      <c r="E218" s="32">
        <f t="shared" ref="E218:I218" si="126">E219+E220</f>
        <v>0</v>
      </c>
      <c r="F218" s="33">
        <f t="shared" si="126"/>
        <v>0</v>
      </c>
      <c r="G218" s="32">
        <f t="shared" si="126"/>
        <v>0</v>
      </c>
      <c r="H218" s="32">
        <f t="shared" si="126"/>
        <v>0</v>
      </c>
      <c r="I218" s="32">
        <f t="shared" si="126"/>
        <v>0</v>
      </c>
      <c r="J218" s="32">
        <f>SUM(D218:I218)</f>
        <v>500</v>
      </c>
      <c r="K218" s="2"/>
    </row>
    <row r="219" spans="1:11" ht="32.25" customHeight="1" x14ac:dyDescent="0.25">
      <c r="A219" s="69"/>
      <c r="B219" s="61"/>
      <c r="C219" s="9" t="s">
        <v>14</v>
      </c>
      <c r="D219" s="22">
        <v>500</v>
      </c>
      <c r="E219" s="22"/>
      <c r="F219" s="23">
        <v>0</v>
      </c>
      <c r="G219" s="22"/>
      <c r="H219" s="22"/>
      <c r="I219" s="22"/>
      <c r="J219" s="22">
        <f t="shared" ref="J219:J236" si="127">SUM(D219:I219)</f>
        <v>500</v>
      </c>
    </row>
    <row r="220" spans="1:11" ht="28.5" customHeight="1" x14ac:dyDescent="0.25">
      <c r="A220" s="70"/>
      <c r="B220" s="62"/>
      <c r="C220" s="9" t="s">
        <v>15</v>
      </c>
      <c r="D220" s="22"/>
      <c r="E220" s="22"/>
      <c r="F220" s="23"/>
      <c r="G220" s="22"/>
      <c r="H220" s="22"/>
      <c r="I220" s="22"/>
      <c r="J220" s="22">
        <f t="shared" si="127"/>
        <v>0</v>
      </c>
    </row>
    <row r="221" spans="1:11" ht="18" customHeight="1" x14ac:dyDescent="0.25">
      <c r="A221" s="86" t="s">
        <v>64</v>
      </c>
      <c r="B221" s="60" t="s">
        <v>17</v>
      </c>
      <c r="C221" s="9" t="s">
        <v>11</v>
      </c>
      <c r="D221" s="32">
        <f>D222+D223</f>
        <v>660.9</v>
      </c>
      <c r="E221" s="32">
        <f t="shared" ref="E221:I221" si="128">E222+E223</f>
        <v>2519.5</v>
      </c>
      <c r="F221" s="33">
        <f t="shared" si="128"/>
        <v>578.59999999999991</v>
      </c>
      <c r="G221" s="32">
        <f t="shared" si="128"/>
        <v>0</v>
      </c>
      <c r="H221" s="32">
        <f t="shared" si="128"/>
        <v>0</v>
      </c>
      <c r="I221" s="32">
        <f t="shared" si="128"/>
        <v>0</v>
      </c>
      <c r="J221" s="32">
        <f t="shared" si="127"/>
        <v>3759</v>
      </c>
    </row>
    <row r="222" spans="1:11" ht="32.25" customHeight="1" x14ac:dyDescent="0.25">
      <c r="A222" s="69"/>
      <c r="B222" s="61"/>
      <c r="C222" s="9" t="s">
        <v>12</v>
      </c>
      <c r="D222" s="22">
        <v>660.9</v>
      </c>
      <c r="E222" s="22">
        <v>2494.3000000000002</v>
      </c>
      <c r="F222" s="23">
        <v>572.79999999999995</v>
      </c>
      <c r="G222" s="22">
        <v>0</v>
      </c>
      <c r="H222" s="22">
        <v>0</v>
      </c>
      <c r="I222" s="22">
        <v>0</v>
      </c>
      <c r="J222" s="22">
        <f t="shared" si="127"/>
        <v>3728</v>
      </c>
    </row>
    <row r="223" spans="1:11" ht="30" customHeight="1" x14ac:dyDescent="0.25">
      <c r="A223" s="70"/>
      <c r="B223" s="62"/>
      <c r="C223" s="9" t="s">
        <v>13</v>
      </c>
      <c r="D223" s="22"/>
      <c r="E223" s="22">
        <v>25.2</v>
      </c>
      <c r="F223" s="23">
        <v>5.8</v>
      </c>
      <c r="G223" s="22">
        <v>0</v>
      </c>
      <c r="H223" s="22">
        <v>0</v>
      </c>
      <c r="I223" s="22">
        <v>0</v>
      </c>
      <c r="J223" s="22">
        <f t="shared" si="127"/>
        <v>31</v>
      </c>
    </row>
    <row r="224" spans="1:11" ht="15.75" customHeight="1" x14ac:dyDescent="0.25">
      <c r="A224" s="86" t="s">
        <v>65</v>
      </c>
      <c r="B224" s="60" t="s">
        <v>17</v>
      </c>
      <c r="C224" s="9" t="s">
        <v>11</v>
      </c>
      <c r="D224" s="32">
        <v>10474.200000000001</v>
      </c>
      <c r="E224" s="32">
        <f>SUM(E225:E226)</f>
        <v>2643.5</v>
      </c>
      <c r="F224" s="33">
        <f t="shared" ref="F224:I224" si="129">SUM(F225:F226)</f>
        <v>4180.9000000000005</v>
      </c>
      <c r="G224" s="32">
        <f t="shared" si="129"/>
        <v>3135.7000000000003</v>
      </c>
      <c r="H224" s="32">
        <f t="shared" si="129"/>
        <v>2090.5</v>
      </c>
      <c r="I224" s="32">
        <f t="shared" si="129"/>
        <v>3135.7000000000003</v>
      </c>
      <c r="J224" s="32">
        <f t="shared" ref="J224" si="130">SUM(J225:J226)</f>
        <v>25660.500000000004</v>
      </c>
    </row>
    <row r="225" spans="1:10" ht="30" customHeight="1" x14ac:dyDescent="0.25">
      <c r="A225" s="69"/>
      <c r="B225" s="61"/>
      <c r="C225" s="9" t="s">
        <v>12</v>
      </c>
      <c r="D225" s="22">
        <v>10474.200000000001</v>
      </c>
      <c r="E225" s="22">
        <v>1643.9</v>
      </c>
      <c r="F225" s="23">
        <v>4139.1000000000004</v>
      </c>
      <c r="G225" s="25">
        <v>3104.4</v>
      </c>
      <c r="H225" s="22">
        <v>2069.6</v>
      </c>
      <c r="I225" s="22">
        <v>3104.4</v>
      </c>
      <c r="J225" s="22">
        <f t="shared" si="127"/>
        <v>24535.600000000002</v>
      </c>
    </row>
    <row r="226" spans="1:10" ht="30" customHeight="1" x14ac:dyDescent="0.25">
      <c r="A226" s="70"/>
      <c r="B226" s="62"/>
      <c r="C226" s="9" t="s">
        <v>13</v>
      </c>
      <c r="D226" s="22">
        <v>0</v>
      </c>
      <c r="E226" s="50">
        <v>999.6</v>
      </c>
      <c r="F226" s="23">
        <v>41.8</v>
      </c>
      <c r="G226" s="25">
        <v>31.3</v>
      </c>
      <c r="H226" s="22">
        <v>20.9</v>
      </c>
      <c r="I226" s="22">
        <v>31.3</v>
      </c>
      <c r="J226" s="22">
        <f t="shared" si="127"/>
        <v>1124.9000000000001</v>
      </c>
    </row>
    <row r="227" spans="1:10" ht="15.75" customHeight="1" x14ac:dyDescent="0.25">
      <c r="A227" s="86" t="s">
        <v>32</v>
      </c>
      <c r="B227" s="60" t="s">
        <v>17</v>
      </c>
      <c r="C227" s="9" t="s">
        <v>11</v>
      </c>
      <c r="D227" s="32">
        <f>D228</f>
        <v>2</v>
      </c>
      <c r="E227" s="32">
        <f t="shared" ref="E227:J227" si="131">E228</f>
        <v>0</v>
      </c>
      <c r="F227" s="32">
        <f t="shared" si="131"/>
        <v>0</v>
      </c>
      <c r="G227" s="32">
        <f t="shared" si="131"/>
        <v>0</v>
      </c>
      <c r="H227" s="32">
        <f t="shared" si="131"/>
        <v>0</v>
      </c>
      <c r="I227" s="32">
        <f t="shared" si="131"/>
        <v>0</v>
      </c>
      <c r="J227" s="32">
        <f t="shared" si="131"/>
        <v>2</v>
      </c>
    </row>
    <row r="228" spans="1:10" ht="30.75" customHeight="1" x14ac:dyDescent="0.25">
      <c r="A228" s="114"/>
      <c r="B228" s="62"/>
      <c r="C228" s="9" t="s">
        <v>18</v>
      </c>
      <c r="D228" s="22">
        <v>2</v>
      </c>
      <c r="E228" s="22">
        <v>0</v>
      </c>
      <c r="F228" s="23">
        <v>0</v>
      </c>
      <c r="G228" s="22"/>
      <c r="H228" s="22"/>
      <c r="I228" s="22"/>
      <c r="J228" s="22">
        <f t="shared" si="127"/>
        <v>2</v>
      </c>
    </row>
    <row r="229" spans="1:10" ht="18" customHeight="1" x14ac:dyDescent="0.25">
      <c r="A229" s="86" t="s">
        <v>66</v>
      </c>
      <c r="B229" s="60" t="s">
        <v>17</v>
      </c>
      <c r="C229" s="9" t="s">
        <v>22</v>
      </c>
      <c r="D229" s="22">
        <f>D230+D231+D232</f>
        <v>0</v>
      </c>
      <c r="E229" s="22">
        <f t="shared" ref="E229:J229" si="132">E230+E231+E232</f>
        <v>0</v>
      </c>
      <c r="F229" s="23">
        <f t="shared" si="132"/>
        <v>0</v>
      </c>
      <c r="G229" s="22">
        <f t="shared" si="132"/>
        <v>0</v>
      </c>
      <c r="H229" s="22">
        <f t="shared" si="132"/>
        <v>0</v>
      </c>
      <c r="I229" s="22">
        <f t="shared" si="132"/>
        <v>0</v>
      </c>
      <c r="J229" s="22">
        <f t="shared" si="132"/>
        <v>0</v>
      </c>
    </row>
    <row r="230" spans="1:10" ht="32.25" customHeight="1" x14ac:dyDescent="0.25">
      <c r="A230" s="69"/>
      <c r="B230" s="120"/>
      <c r="C230" s="9" t="s">
        <v>13</v>
      </c>
      <c r="D230" s="22"/>
      <c r="E230" s="22"/>
      <c r="F230" s="23"/>
      <c r="G230" s="22"/>
      <c r="H230" s="22"/>
      <c r="I230" s="22"/>
      <c r="J230" s="22">
        <f t="shared" si="127"/>
        <v>0</v>
      </c>
    </row>
    <row r="231" spans="1:10" ht="28.5" customHeight="1" x14ac:dyDescent="0.25">
      <c r="A231" s="69"/>
      <c r="B231" s="120"/>
      <c r="C231" s="9" t="s">
        <v>18</v>
      </c>
      <c r="D231" s="22">
        <v>0</v>
      </c>
      <c r="E231" s="22">
        <v>0</v>
      </c>
      <c r="F231" s="23">
        <v>0</v>
      </c>
      <c r="G231" s="22"/>
      <c r="H231" s="22"/>
      <c r="I231" s="22"/>
      <c r="J231" s="22">
        <f t="shared" si="127"/>
        <v>0</v>
      </c>
    </row>
    <row r="232" spans="1:10" ht="27.75" customHeight="1" x14ac:dyDescent="0.25">
      <c r="A232" s="70"/>
      <c r="B232" s="94"/>
      <c r="C232" s="9" t="s">
        <v>15</v>
      </c>
      <c r="D232" s="22"/>
      <c r="E232" s="22"/>
      <c r="F232" s="23"/>
      <c r="G232" s="22"/>
      <c r="H232" s="22"/>
      <c r="I232" s="22"/>
      <c r="J232" s="22">
        <f t="shared" si="127"/>
        <v>0</v>
      </c>
    </row>
    <row r="233" spans="1:10" ht="27.75" customHeight="1" x14ac:dyDescent="0.25">
      <c r="A233" s="86" t="s">
        <v>67</v>
      </c>
      <c r="B233" s="60" t="s">
        <v>17</v>
      </c>
      <c r="C233" s="9" t="s">
        <v>22</v>
      </c>
      <c r="D233" s="22"/>
      <c r="E233" s="22"/>
      <c r="F233" s="23"/>
      <c r="G233" s="22"/>
      <c r="H233" s="22"/>
      <c r="I233" s="22"/>
      <c r="J233" s="22">
        <f t="shared" si="127"/>
        <v>0</v>
      </c>
    </row>
    <row r="234" spans="1:10" ht="27.75" customHeight="1" x14ac:dyDescent="0.25">
      <c r="A234" s="69"/>
      <c r="B234" s="61"/>
      <c r="C234" s="9" t="s">
        <v>12</v>
      </c>
      <c r="D234" s="22"/>
      <c r="E234" s="22"/>
      <c r="F234" s="23"/>
      <c r="G234" s="22"/>
      <c r="H234" s="22"/>
      <c r="I234" s="22"/>
      <c r="J234" s="22">
        <f t="shared" si="127"/>
        <v>0</v>
      </c>
    </row>
    <row r="235" spans="1:10" ht="27.75" customHeight="1" x14ac:dyDescent="0.25">
      <c r="A235" s="69"/>
      <c r="B235" s="61"/>
      <c r="C235" s="9" t="s">
        <v>13</v>
      </c>
      <c r="D235" s="22"/>
      <c r="E235" s="22"/>
      <c r="F235" s="23"/>
      <c r="G235" s="22"/>
      <c r="H235" s="22"/>
      <c r="I235" s="22"/>
      <c r="J235" s="22">
        <f t="shared" si="127"/>
        <v>0</v>
      </c>
    </row>
    <row r="236" spans="1:10" ht="27.75" customHeight="1" x14ac:dyDescent="0.25">
      <c r="A236" s="70"/>
      <c r="B236" s="62"/>
      <c r="C236" s="9" t="s">
        <v>18</v>
      </c>
      <c r="D236" s="22"/>
      <c r="E236" s="22"/>
      <c r="F236" s="23"/>
      <c r="G236" s="22"/>
      <c r="H236" s="22"/>
      <c r="I236" s="22"/>
      <c r="J236" s="22">
        <f t="shared" si="127"/>
        <v>0</v>
      </c>
    </row>
    <row r="237" spans="1:10" x14ac:dyDescent="0.25">
      <c r="A237" s="86" t="s">
        <v>68</v>
      </c>
      <c r="B237" s="60" t="s">
        <v>17</v>
      </c>
      <c r="C237" s="9" t="s">
        <v>22</v>
      </c>
      <c r="D237" s="32"/>
      <c r="E237" s="32"/>
      <c r="F237" s="33">
        <f>F238+F239+F240</f>
        <v>484</v>
      </c>
      <c r="G237" s="33">
        <f t="shared" ref="G237:I237" si="133">G238+G239+G240</f>
        <v>0</v>
      </c>
      <c r="H237" s="33">
        <f t="shared" si="133"/>
        <v>0</v>
      </c>
      <c r="I237" s="33">
        <f t="shared" si="133"/>
        <v>0</v>
      </c>
      <c r="J237" s="32">
        <f t="shared" ref="J237:J240" si="134">SUM(D237:I237)</f>
        <v>484</v>
      </c>
    </row>
    <row r="238" spans="1:10" ht="25.5" x14ac:dyDescent="0.25">
      <c r="A238" s="69"/>
      <c r="B238" s="61"/>
      <c r="C238" s="9" t="s">
        <v>12</v>
      </c>
      <c r="D238" s="22"/>
      <c r="E238" s="22"/>
      <c r="F238" s="23"/>
      <c r="G238" s="22"/>
      <c r="H238" s="22"/>
      <c r="I238" s="22"/>
      <c r="J238" s="22">
        <f t="shared" si="134"/>
        <v>0</v>
      </c>
    </row>
    <row r="239" spans="1:10" ht="25.5" x14ac:dyDescent="0.25">
      <c r="A239" s="69"/>
      <c r="B239" s="61"/>
      <c r="C239" s="9" t="s">
        <v>13</v>
      </c>
      <c r="D239" s="22"/>
      <c r="E239" s="22"/>
      <c r="F239" s="23"/>
      <c r="G239" s="22"/>
      <c r="H239" s="22"/>
      <c r="I239" s="22"/>
      <c r="J239" s="22">
        <f t="shared" si="134"/>
        <v>0</v>
      </c>
    </row>
    <row r="240" spans="1:10" ht="25.5" x14ac:dyDescent="0.25">
      <c r="A240" s="70"/>
      <c r="B240" s="62"/>
      <c r="C240" s="9" t="s">
        <v>18</v>
      </c>
      <c r="D240" s="22"/>
      <c r="E240" s="22"/>
      <c r="F240" s="23">
        <v>484</v>
      </c>
      <c r="G240" s="22"/>
      <c r="H240" s="22"/>
      <c r="I240" s="22"/>
      <c r="J240" s="22">
        <f t="shared" si="134"/>
        <v>484</v>
      </c>
    </row>
    <row r="241" spans="1:10" x14ac:dyDescent="0.25">
      <c r="A241" s="86" t="s">
        <v>69</v>
      </c>
      <c r="B241" s="60" t="s">
        <v>19</v>
      </c>
      <c r="C241" s="9" t="s">
        <v>22</v>
      </c>
      <c r="D241" s="32"/>
      <c r="E241" s="32"/>
      <c r="F241" s="33">
        <f>F242+F243+F244</f>
        <v>1800</v>
      </c>
      <c r="G241" s="33">
        <f t="shared" ref="G241:I241" si="135">G242+G243+G244</f>
        <v>0</v>
      </c>
      <c r="H241" s="33">
        <f t="shared" si="135"/>
        <v>0</v>
      </c>
      <c r="I241" s="33">
        <f t="shared" si="135"/>
        <v>0</v>
      </c>
      <c r="J241" s="32">
        <f t="shared" ref="J241:J244" si="136">SUM(D241:I241)</f>
        <v>1800</v>
      </c>
    </row>
    <row r="242" spans="1:10" ht="25.5" x14ac:dyDescent="0.25">
      <c r="A242" s="69"/>
      <c r="B242" s="61"/>
      <c r="C242" s="9" t="s">
        <v>12</v>
      </c>
      <c r="D242" s="22"/>
      <c r="E242" s="22"/>
      <c r="F242" s="23"/>
      <c r="G242" s="22"/>
      <c r="H242" s="22"/>
      <c r="I242" s="22"/>
      <c r="J242" s="22">
        <f t="shared" si="136"/>
        <v>0</v>
      </c>
    </row>
    <row r="243" spans="1:10" ht="25.5" x14ac:dyDescent="0.25">
      <c r="A243" s="69"/>
      <c r="B243" s="61"/>
      <c r="C243" s="9" t="s">
        <v>13</v>
      </c>
      <c r="D243" s="22"/>
      <c r="E243" s="22"/>
      <c r="F243" s="23"/>
      <c r="G243" s="22"/>
      <c r="H243" s="22"/>
      <c r="I243" s="22"/>
      <c r="J243" s="22">
        <f t="shared" si="136"/>
        <v>0</v>
      </c>
    </row>
    <row r="244" spans="1:10" ht="25.5" x14ac:dyDescent="0.25">
      <c r="A244" s="70"/>
      <c r="B244" s="62"/>
      <c r="C244" s="9" t="s">
        <v>18</v>
      </c>
      <c r="D244" s="22"/>
      <c r="E244" s="22"/>
      <c r="F244" s="23">
        <v>1800</v>
      </c>
      <c r="G244" s="22"/>
      <c r="H244" s="22"/>
      <c r="I244" s="22"/>
      <c r="J244" s="22">
        <f t="shared" si="136"/>
        <v>1800</v>
      </c>
    </row>
  </sheetData>
  <mergeCells count="138">
    <mergeCell ref="A241:A244"/>
    <mergeCell ref="A65:A66"/>
    <mergeCell ref="A67:A69"/>
    <mergeCell ref="A74:A76"/>
    <mergeCell ref="A77:A78"/>
    <mergeCell ref="A79:A80"/>
    <mergeCell ref="A81:A83"/>
    <mergeCell ref="A84:A85"/>
    <mergeCell ref="A180:A193"/>
    <mergeCell ref="A194:A207"/>
    <mergeCell ref="A72:A73"/>
    <mergeCell ref="A177:A179"/>
    <mergeCell ref="A221:A223"/>
    <mergeCell ref="A224:A226"/>
    <mergeCell ref="A227:A228"/>
    <mergeCell ref="A162:A164"/>
    <mergeCell ref="J119:J120"/>
    <mergeCell ref="B241:B244"/>
    <mergeCell ref="B190:B193"/>
    <mergeCell ref="B204:B207"/>
    <mergeCell ref="A153:A156"/>
    <mergeCell ref="B153:B156"/>
    <mergeCell ref="B229:B232"/>
    <mergeCell ref="A214:A215"/>
    <mergeCell ref="A174:A176"/>
    <mergeCell ref="B227:B228"/>
    <mergeCell ref="B214:B215"/>
    <mergeCell ref="B216:B217"/>
    <mergeCell ref="A212:A213"/>
    <mergeCell ref="B212:B213"/>
    <mergeCell ref="B181:B184"/>
    <mergeCell ref="B185:B189"/>
    <mergeCell ref="B194:B198"/>
    <mergeCell ref="B199:B203"/>
    <mergeCell ref="B218:B220"/>
    <mergeCell ref="A229:A232"/>
    <mergeCell ref="A233:A236"/>
    <mergeCell ref="A237:A240"/>
    <mergeCell ref="A216:A217"/>
    <mergeCell ref="A218:A220"/>
    <mergeCell ref="B72:B73"/>
    <mergeCell ref="B74:B76"/>
    <mergeCell ref="B77:B78"/>
    <mergeCell ref="A133:A138"/>
    <mergeCell ref="B133:B135"/>
    <mergeCell ref="B112:B113"/>
    <mergeCell ref="B110:B111"/>
    <mergeCell ref="A112:A113"/>
    <mergeCell ref="B136:B138"/>
    <mergeCell ref="B102:B103"/>
    <mergeCell ref="A102:A103"/>
    <mergeCell ref="B107:B109"/>
    <mergeCell ref="A104:A111"/>
    <mergeCell ref="B104:B106"/>
    <mergeCell ref="C12:C13"/>
    <mergeCell ref="A70:A71"/>
    <mergeCell ref="B70:B71"/>
    <mergeCell ref="B31:B36"/>
    <mergeCell ref="B37:B42"/>
    <mergeCell ref="B43:B46"/>
    <mergeCell ref="B47:B52"/>
    <mergeCell ref="B53:B58"/>
    <mergeCell ref="B63:B64"/>
    <mergeCell ref="B65:B66"/>
    <mergeCell ref="B59:B62"/>
    <mergeCell ref="A15:A30"/>
    <mergeCell ref="A31:A46"/>
    <mergeCell ref="A47:A62"/>
    <mergeCell ref="A63:A64"/>
    <mergeCell ref="A12:A13"/>
    <mergeCell ref="B12:B13"/>
    <mergeCell ref="C119:C120"/>
    <mergeCell ref="D119:D120"/>
    <mergeCell ref="A139:A144"/>
    <mergeCell ref="B27:B30"/>
    <mergeCell ref="B67:B69"/>
    <mergeCell ref="A127:A132"/>
    <mergeCell ref="A157:A159"/>
    <mergeCell ref="A160:A161"/>
    <mergeCell ref="B160:B161"/>
    <mergeCell ref="B100:B101"/>
    <mergeCell ref="B81:B83"/>
    <mergeCell ref="B127:B129"/>
    <mergeCell ref="A100:A101"/>
    <mergeCell ref="B84:B85"/>
    <mergeCell ref="A86:A99"/>
    <mergeCell ref="B86:B90"/>
    <mergeCell ref="B91:B95"/>
    <mergeCell ref="B96:B99"/>
    <mergeCell ref="B150:B152"/>
    <mergeCell ref="A150:A152"/>
    <mergeCell ref="A147:A149"/>
    <mergeCell ref="B147:B149"/>
    <mergeCell ref="B142:B144"/>
    <mergeCell ref="B130:B132"/>
    <mergeCell ref="A1:J1"/>
    <mergeCell ref="A2:J2"/>
    <mergeCell ref="A3:J3"/>
    <mergeCell ref="A5:J5"/>
    <mergeCell ref="A6:J6"/>
    <mergeCell ref="A8:J8"/>
    <mergeCell ref="A10:J10"/>
    <mergeCell ref="A11:J11"/>
    <mergeCell ref="F4:J4"/>
    <mergeCell ref="B237:B240"/>
    <mergeCell ref="B233:B236"/>
    <mergeCell ref="B221:B223"/>
    <mergeCell ref="B224:B226"/>
    <mergeCell ref="A7:J7"/>
    <mergeCell ref="D12:J12"/>
    <mergeCell ref="B15:B20"/>
    <mergeCell ref="B21:B26"/>
    <mergeCell ref="A165:A167"/>
    <mergeCell ref="B165:B167"/>
    <mergeCell ref="A145:A146"/>
    <mergeCell ref="B145:B146"/>
    <mergeCell ref="E119:E120"/>
    <mergeCell ref="F119:F120"/>
    <mergeCell ref="G119:G120"/>
    <mergeCell ref="H119:H120"/>
    <mergeCell ref="I119:I120"/>
    <mergeCell ref="A114:A120"/>
    <mergeCell ref="B114:B116"/>
    <mergeCell ref="B117:B120"/>
    <mergeCell ref="B79:B80"/>
    <mergeCell ref="B208:B209"/>
    <mergeCell ref="A210:A211"/>
    <mergeCell ref="B210:B211"/>
    <mergeCell ref="B162:B164"/>
    <mergeCell ref="B139:B141"/>
    <mergeCell ref="A168:A170"/>
    <mergeCell ref="B168:B170"/>
    <mergeCell ref="A171:A173"/>
    <mergeCell ref="B171:B173"/>
    <mergeCell ref="B174:B179"/>
    <mergeCell ref="B121:B123"/>
    <mergeCell ref="B124:B126"/>
    <mergeCell ref="A121:A126"/>
  </mergeCells>
  <pageMargins left="0" right="0" top="0.39370078740157483" bottom="0.39370078740157483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2023-03-13T11:11:39Z</cp:lastPrinted>
  <dcterms:created xsi:type="dcterms:W3CDTF">2019-03-20T06:04:42Z</dcterms:created>
  <dcterms:modified xsi:type="dcterms:W3CDTF">2023-03-16T05:36:36Z</dcterms:modified>
</cp:coreProperties>
</file>