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6" i="1"/>
  <c r="E207"/>
  <c r="D207"/>
  <c r="D199" l="1"/>
  <c r="E199"/>
  <c r="E63"/>
  <c r="D63"/>
  <c r="E65"/>
  <c r="D65"/>
  <c r="D51" l="1"/>
  <c r="D195"/>
  <c r="D31"/>
  <c r="D132"/>
  <c r="D122"/>
  <c r="D124"/>
  <c r="D147"/>
  <c r="D145"/>
  <c r="D89"/>
  <c r="D205" l="1"/>
  <c r="E141" l="1"/>
  <c r="E140" s="1"/>
  <c r="D141"/>
  <c r="D140" s="1"/>
  <c r="E59"/>
  <c r="D59"/>
  <c r="E45"/>
  <c r="D45"/>
  <c r="E218"/>
  <c r="D218"/>
  <c r="E151"/>
  <c r="D151"/>
  <c r="D18" l="1"/>
  <c r="E18"/>
  <c r="D57" l="1"/>
  <c r="D56" s="1"/>
  <c r="D128"/>
  <c r="E128"/>
  <c r="D117" l="1"/>
  <c r="E231" l="1"/>
  <c r="E230" s="1"/>
  <c r="E229" s="1"/>
  <c r="E228" s="1"/>
  <c r="D231"/>
  <c r="D230" s="1"/>
  <c r="D229" s="1"/>
  <c r="D228" s="1"/>
  <c r="E49" l="1"/>
  <c r="E47"/>
  <c r="D49" l="1"/>
  <c r="D47"/>
  <c r="D97" l="1"/>
  <c r="E203" l="1"/>
  <c r="D203"/>
  <c r="E173" l="1"/>
  <c r="D169"/>
  <c r="D173"/>
  <c r="E193" l="1"/>
  <c r="D193"/>
  <c r="E214"/>
  <c r="D214"/>
  <c r="E241" l="1"/>
  <c r="D241"/>
  <c r="E67" l="1"/>
  <c r="D67"/>
  <c r="E226" l="1"/>
  <c r="D226"/>
  <c r="E93" l="1"/>
  <c r="D93"/>
  <c r="D88" s="1"/>
  <c r="E91"/>
  <c r="D91"/>
  <c r="D72"/>
  <c r="E72"/>
  <c r="E235"/>
  <c r="D235"/>
  <c r="E136"/>
  <c r="D136"/>
  <c r="D16"/>
  <c r="E16"/>
  <c r="E88" l="1"/>
  <c r="E87" s="1"/>
  <c r="D87"/>
  <c r="E26"/>
  <c r="D26"/>
  <c r="E41"/>
  <c r="D41"/>
  <c r="E43"/>
  <c r="D43"/>
  <c r="E24"/>
  <c r="D24"/>
  <c r="E130"/>
  <c r="D130"/>
  <c r="E111"/>
  <c r="D111"/>
  <c r="E115" l="1"/>
  <c r="D115"/>
  <c r="B80" l="1"/>
  <c r="E80" l="1"/>
  <c r="D80"/>
  <c r="E84" l="1"/>
  <c r="E83" s="1"/>
  <c r="D84"/>
  <c r="D83" s="1"/>
  <c r="D82" l="1"/>
  <c r="E82"/>
  <c r="D54"/>
  <c r="E117" l="1"/>
  <c r="E113"/>
  <c r="D113"/>
  <c r="E57" l="1"/>
  <c r="E56" s="1"/>
  <c r="D156" l="1"/>
  <c r="E101" l="1"/>
  <c r="D101"/>
  <c r="E106"/>
  <c r="D106"/>
  <c r="E54"/>
  <c r="E53" s="1"/>
  <c r="D53"/>
  <c r="C58" i="2"/>
  <c r="C49"/>
  <c r="C54"/>
  <c r="C14"/>
  <c r="D126" i="1"/>
  <c r="B58" i="2"/>
  <c r="B54"/>
  <c r="B14"/>
  <c r="B49"/>
  <c r="E138" i="1"/>
  <c r="C26" i="2" s="1"/>
  <c r="D138" i="1"/>
  <c r="B26" i="2" s="1"/>
  <c r="C61"/>
  <c r="B61"/>
  <c r="E224" i="1"/>
  <c r="D224"/>
  <c r="E222"/>
  <c r="D222"/>
  <c r="E212"/>
  <c r="E211" s="1"/>
  <c r="D212"/>
  <c r="D211" s="1"/>
  <c r="D109"/>
  <c r="E109"/>
  <c r="E71"/>
  <c r="E75"/>
  <c r="E78"/>
  <c r="E77" s="1"/>
  <c r="D78"/>
  <c r="D77" s="1"/>
  <c r="D71"/>
  <c r="D75"/>
  <c r="E97"/>
  <c r="B17" i="2"/>
  <c r="B16" s="1"/>
  <c r="E62" i="1"/>
  <c r="E39"/>
  <c r="E37"/>
  <c r="E35"/>
  <c r="E33"/>
  <c r="E29"/>
  <c r="E22"/>
  <c r="E20"/>
  <c r="C42" i="2"/>
  <c r="C41"/>
  <c r="E164" i="1"/>
  <c r="E162"/>
  <c r="E160"/>
  <c r="E158"/>
  <c r="E156"/>
  <c r="C31" i="2"/>
  <c r="E134" i="1"/>
  <c r="E149"/>
  <c r="E144" s="1"/>
  <c r="C20" i="2"/>
  <c r="E177" i="1"/>
  <c r="E187"/>
  <c r="E184"/>
  <c r="E181"/>
  <c r="E191"/>
  <c r="D191"/>
  <c r="C48" i="2"/>
  <c r="E179" i="1"/>
  <c r="E169"/>
  <c r="E175"/>
  <c r="E240"/>
  <c r="D240"/>
  <c r="E238"/>
  <c r="E126"/>
  <c r="C29" i="2"/>
  <c r="C12"/>
  <c r="C11" s="1"/>
  <c r="E189" i="1"/>
  <c r="D198"/>
  <c r="D164"/>
  <c r="D162"/>
  <c r="D160"/>
  <c r="D158"/>
  <c r="B12" i="2"/>
  <c r="B11" s="1"/>
  <c r="B31"/>
  <c r="D134" i="1"/>
  <c r="D149"/>
  <c r="D144" s="1"/>
  <c r="D177"/>
  <c r="D187"/>
  <c r="D184"/>
  <c r="D181"/>
  <c r="B48" i="2"/>
  <c r="D179" i="1"/>
  <c r="D175"/>
  <c r="B20" i="2"/>
  <c r="D39" i="1"/>
  <c r="D37"/>
  <c r="D35"/>
  <c r="D33"/>
  <c r="D29"/>
  <c r="D22"/>
  <c r="D20"/>
  <c r="B41" i="2"/>
  <c r="D238" i="1"/>
  <c r="D189"/>
  <c r="B29" i="2"/>
  <c r="D221" i="1" l="1"/>
  <c r="D28"/>
  <c r="E28"/>
  <c r="D105"/>
  <c r="D104" s="1"/>
  <c r="D103" s="1"/>
  <c r="E221"/>
  <c r="E220" s="1"/>
  <c r="E105"/>
  <c r="E104" s="1"/>
  <c r="E103" s="1"/>
  <c r="D168"/>
  <c r="D167" s="1"/>
  <c r="D121"/>
  <c r="E168"/>
  <c r="E167" s="1"/>
  <c r="D220"/>
  <c r="E198"/>
  <c r="E197" s="1"/>
  <c r="E237"/>
  <c r="E234" s="1"/>
  <c r="E233" s="1"/>
  <c r="C37" i="2"/>
  <c r="C67" s="1"/>
  <c r="D96" i="1"/>
  <c r="D95" s="1"/>
  <c r="D86" s="1"/>
  <c r="D197"/>
  <c r="B37" i="2"/>
  <c r="B67" s="1"/>
  <c r="E210" i="1"/>
  <c r="D237"/>
  <c r="D234" s="1"/>
  <c r="D233" s="1"/>
  <c r="D155"/>
  <c r="D154" s="1"/>
  <c r="D153" s="1"/>
  <c r="D74"/>
  <c r="D70" s="1"/>
  <c r="D69" s="1"/>
  <c r="E74"/>
  <c r="E70" s="1"/>
  <c r="D62"/>
  <c r="D61" s="1"/>
  <c r="D143"/>
  <c r="D210"/>
  <c r="E143"/>
  <c r="E15"/>
  <c r="D15"/>
  <c r="C39" i="2"/>
  <c r="C38" s="1"/>
  <c r="B24"/>
  <c r="E121" i="1"/>
  <c r="E120" s="1"/>
  <c r="B42" i="2"/>
  <c r="B40" s="1"/>
  <c r="B36"/>
  <c r="C36"/>
  <c r="C53"/>
  <c r="B53"/>
  <c r="D120" i="1"/>
  <c r="C21" i="2"/>
  <c r="C19" s="1"/>
  <c r="C18" s="1"/>
  <c r="B21"/>
  <c r="B19" s="1"/>
  <c r="B18" s="1"/>
  <c r="E155" i="1"/>
  <c r="E154" s="1"/>
  <c r="E153" s="1"/>
  <c r="B39" i="2"/>
  <c r="B38" s="1"/>
  <c r="C7"/>
  <c r="C6" s="1"/>
  <c r="E61" i="1"/>
  <c r="B7" i="2"/>
  <c r="B6" s="1"/>
  <c r="B25"/>
  <c r="C25"/>
  <c r="B10"/>
  <c r="B47"/>
  <c r="B66" s="1"/>
  <c r="B5"/>
  <c r="C30"/>
  <c r="C28" s="1"/>
  <c r="B60"/>
  <c r="B59" s="1"/>
  <c r="B56" s="1"/>
  <c r="B30"/>
  <c r="B28" s="1"/>
  <c r="B46"/>
  <c r="B52"/>
  <c r="B4"/>
  <c r="B35"/>
  <c r="E96" i="1"/>
  <c r="E95" s="1"/>
  <c r="E86" s="1"/>
  <c r="C47" i="2"/>
  <c r="C66" s="1"/>
  <c r="C46"/>
  <c r="B45"/>
  <c r="C45"/>
  <c r="C17"/>
  <c r="C16" s="1"/>
  <c r="C10" s="1"/>
  <c r="C52"/>
  <c r="C24"/>
  <c r="C4"/>
  <c r="C40"/>
  <c r="C35"/>
  <c r="C60"/>
  <c r="C59" s="1"/>
  <c r="C56" s="1"/>
  <c r="C5"/>
  <c r="E166" i="1" l="1"/>
  <c r="D166"/>
  <c r="C51" i="2"/>
  <c r="B51"/>
  <c r="B34"/>
  <c r="B33" s="1"/>
  <c r="B23"/>
  <c r="B22" s="1"/>
  <c r="C34"/>
  <c r="C33" s="1"/>
  <c r="D14" i="1"/>
  <c r="D13" s="1"/>
  <c r="E209"/>
  <c r="D209"/>
  <c r="E14"/>
  <c r="E13" s="1"/>
  <c r="E69"/>
  <c r="C9" i="2" s="1"/>
  <c r="C8" s="1"/>
  <c r="B9"/>
  <c r="C23"/>
  <c r="C22" s="1"/>
  <c r="E119" i="1"/>
  <c r="B65" i="2"/>
  <c r="D119" i="1"/>
  <c r="B3" i="2"/>
  <c r="B2" s="1"/>
  <c r="C65"/>
  <c r="C44"/>
  <c r="B44"/>
  <c r="C3"/>
  <c r="C2" s="1"/>
  <c r="D246" i="1" l="1"/>
  <c r="E246"/>
  <c r="C43" i="2"/>
  <c r="C63" s="1"/>
  <c r="B43"/>
  <c r="B8"/>
  <c r="B64"/>
  <c r="B68" s="1"/>
  <c r="B70" s="1"/>
  <c r="C64"/>
  <c r="C68" s="1"/>
  <c r="C70" s="1"/>
  <c r="B63" l="1"/>
</calcChain>
</file>

<file path=xl/sharedStrings.xml><?xml version="1.0" encoding="utf-8"?>
<sst xmlns="http://schemas.openxmlformats.org/spreadsheetml/2006/main" count="553" uniqueCount="319">
  <si>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</si>
  <si>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</si>
  <si>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</si>
  <si>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</si>
  <si>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</si>
  <si>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</si>
  <si>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</si>
  <si>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</si>
  <si>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</si>
  <si>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</si>
  <si>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</si>
  <si>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</si>
  <si>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</si>
  <si>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</si>
  <si>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</si>
  <si>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</si>
  <si>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</si>
  <si>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</si>
  <si>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</si>
  <si>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</si>
  <si>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</si>
  <si>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</si>
  <si>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</si>
  <si>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</si>
  <si>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</si>
  <si>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</si>
  <si>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</si>
  <si>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</si>
  <si>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</si>
  <si>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</si>
  <si>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</si>
  <si>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</si>
  <si>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</si>
  <si>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</si>
  <si>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</si>
  <si>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</si>
  <si>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</si>
  <si>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</si>
  <si>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</si>
  <si>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</si>
  <si>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</si>
  <si>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</si>
  <si>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</si>
  <si>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</si>
  <si>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</si>
  <si>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</si>
  <si>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</si>
  <si>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</si>
  <si>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</si>
  <si>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03 3 00 00000</t>
  </si>
  <si>
    <t>03 3 01 00000</t>
  </si>
  <si>
    <t>03 3 01 00900</t>
  </si>
  <si>
    <t>04 0 00 00000</t>
  </si>
  <si>
    <t>04 1 00 00000</t>
  </si>
  <si>
    <t>04 1 01 00000</t>
  </si>
  <si>
    <t>05 0 00 00000</t>
  </si>
  <si>
    <t>05 1 00 00000</t>
  </si>
  <si>
    <t>05 1 01 00000</t>
  </si>
  <si>
    <t>05 1 01 41130</t>
  </si>
  <si>
    <t>05 1 01 81510</t>
  </si>
  <si>
    <t>05 2 00 00000</t>
  </si>
  <si>
    <t>05 2 01 00000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</si>
  <si>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</si>
  <si>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</si>
  <si>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</si>
  <si>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</si>
  <si>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</si>
  <si>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</si>
  <si>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</si>
  <si>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</si>
  <si>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</si>
  <si>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</si>
  <si>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</si>
  <si>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</si>
  <si>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07 1 01 42130</t>
  </si>
  <si>
    <t>07 1 01 42140</t>
  </si>
  <si>
    <t>07 1 01 51180</t>
  </si>
  <si>
    <t>07 1 01 80900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</si>
  <si>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</si>
  <si>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</si>
  <si>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Осуществление расходов по возмещению затрат по содержанию систем водоснабжения в сельской местности</t>
  </si>
  <si>
    <t>Наименование</t>
  </si>
  <si>
    <t>ЦСР</t>
  </si>
  <si>
    <t>ВР</t>
  </si>
  <si>
    <t>к решению Собрания депутатов</t>
  </si>
  <si>
    <t>Невельского района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</si>
  <si>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</si>
  <si>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</si>
  <si>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</si>
  <si>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</si>
  <si>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</si>
  <si>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</si>
  <si>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</si>
  <si>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</si>
  <si>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</si>
  <si>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</si>
  <si>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</si>
  <si>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</si>
  <si>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</si>
  <si>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</si>
  <si>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</si>
  <si>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</si>
  <si>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</si>
  <si>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indexed="8"/>
        <rFont val="Times New Roman"/>
        <family val="1"/>
        <charset val="204"/>
      </rPr>
      <t xml:space="preserve"> «</t>
    </r>
    <r>
      <rPr>
        <i/>
        <sz val="11"/>
        <color indexed="8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</si>
  <si>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</si>
  <si>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</si>
  <si>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</si>
  <si>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</si>
  <si>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</si>
  <si>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</si>
  <si>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</si>
  <si>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</si>
  <si>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</si>
  <si>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</si>
  <si>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</si>
  <si>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Высшее должностное лицо Невельского района</t>
  </si>
  <si>
    <t>02 1 03 00000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</si>
  <si>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</si>
  <si>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</si>
  <si>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</si>
  <si>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</si>
  <si>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</si>
  <si>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07 1 01 01900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</si>
  <si>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</si>
  <si>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</si>
  <si>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</si>
  <si>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</si>
  <si>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</si>
  <si>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</si>
  <si>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</si>
  <si>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</si>
  <si>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</si>
  <si>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</si>
  <si>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</si>
  <si>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</si>
  <si>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</si>
  <si>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</si>
  <si>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</si>
  <si>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,общедоступного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</si>
  <si>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</si>
  <si>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</si>
  <si>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</si>
  <si>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</si>
  <si>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</si>
  <si>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</si>
  <si>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</si>
  <si>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</si>
  <si>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06 1 01 W1190</t>
  </si>
  <si>
    <t>04 1 01 W1280</t>
  </si>
  <si>
    <t>07 1 01 42090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</si>
  <si>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</si>
  <si>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</si>
  <si>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</si>
  <si>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</si>
  <si>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</si>
  <si>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</si>
  <si>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Условно-утвержденные</t>
  </si>
  <si>
    <t xml:space="preserve"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</t>
  </si>
  <si>
    <t xml:space="preserve"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</si>
  <si>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 «Функционирование КУМИ»</t>
  </si>
  <si>
    <t>08 0 00 00000</t>
  </si>
  <si>
    <t>01 1 02 42180</t>
  </si>
  <si>
    <t>непрогр</t>
  </si>
  <si>
    <t>Непрограммные</t>
  </si>
  <si>
    <t>7.Муниципальная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</si>
  <si>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6.Муниципальная программа «Развитие транспортного обслуживания населения на территории муниципального образования «Невельский район»</t>
  </si>
  <si>
    <t>федер.</t>
  </si>
  <si>
    <t>федеральные</t>
  </si>
  <si>
    <t xml:space="preserve">5.Муниципальная программа «Комплексное развитие систем коммунальной инфраструктуры и благоустройства муниципального образования «Невельский район» </t>
  </si>
  <si>
    <t>4.Муниципальная программа "Обеспечение безопасности граждан на территории муниципального образования "Невельский район"</t>
  </si>
  <si>
    <t>8.Новая программа по физкультуре и молод.политике</t>
  </si>
  <si>
    <t>2.Муниципальная программа "Развитие культуры в муниципальном образовании "Невельский район"</t>
  </si>
  <si>
    <t xml:space="preserve">3.Муниципальная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</si>
  <si>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1.Муниципальная программа "Развитие образования, молодёжной политики и физической культуры и спорта в муниципальном образовании "Невельский район" </t>
  </si>
  <si>
    <t>Содержание единой дежурно- диспетчерской службы</t>
  </si>
  <si>
    <t>04 1 01 00910</t>
  </si>
  <si>
    <t>03 3 01 00920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</si>
  <si>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</si>
  <si>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Дотация   на выравнивание бюджетной обеспеченности поселений (за счёт средств областного бюджета)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</si>
  <si>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</si>
  <si>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08 1 00 00000</t>
  </si>
  <si>
    <t>08 1 01 00000</t>
  </si>
  <si>
    <t>08 1 01 00790</t>
  </si>
  <si>
    <t>08 2 00 00000</t>
  </si>
  <si>
    <t>08 2 01 00000</t>
  </si>
  <si>
    <t>08 2 01 00790</t>
  </si>
  <si>
    <t>08 2 01 20100</t>
  </si>
  <si>
    <t>07 2 00 00000</t>
  </si>
  <si>
    <t>07 2 01 00000</t>
  </si>
  <si>
    <t>07 2 01 00900</t>
  </si>
  <si>
    <t>07 2 01 70000</t>
  </si>
  <si>
    <t>Подпрограмма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</si>
  <si>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</si>
  <si>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01 2 00 00000</t>
  </si>
  <si>
    <t>01 2 01 00000</t>
  </si>
  <si>
    <t>01 2 01 00800</t>
  </si>
  <si>
    <t>01 2 01 00900</t>
  </si>
  <si>
    <t>Подпрограмма «Развитие культуры»</t>
  </si>
  <si>
    <t xml:space="preserve">Подпрограмма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</si>
  <si>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</si>
  <si>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Подпрограмма «Комплексное развитие систем коммунальной инфраструктуры и благоустройства муниципального образования»</t>
  </si>
  <si>
    <t>Подпрограмма «Жилище»</t>
  </si>
  <si>
    <t>Подпрограмма «Сохранение и развитие автомобильных дорог общего пользования местного значения в муниципальном образовании»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</si>
  <si>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</si>
  <si>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«Обеспечение функционирования администрации муниципального образования»</t>
  </si>
  <si>
    <t>Подпрограмма «Совершенствование и развитие бюджетного процесса, управление муниципальным долгом»</t>
  </si>
  <si>
    <t>Подпрограмма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</si>
  <si>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</si>
  <si>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</si>
  <si>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</si>
  <si>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«Развитие физической культуры и спорта, укрепление общественного здоровья населения»</t>
  </si>
  <si>
    <t>01 1 Е2 00000</t>
  </si>
  <si>
    <t>01 1 Е2 50970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</si>
  <si>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</si>
  <si>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</si>
  <si>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</si>
  <si>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</si>
  <si>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</si>
  <si>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05 1 01 L2990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</si>
  <si>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</si>
  <si>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</si>
  <si>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 xml:space="preserve">Региональный проект "Успех каждого ребенка" </t>
  </si>
  <si>
    <t>Региональный проект "Формирование комфортной городской среды"</t>
  </si>
  <si>
    <t>Подпрограмма "Дополнительное образование в сфере культуры и искусства"</t>
  </si>
  <si>
    <t>02 2 00 00000</t>
  </si>
  <si>
    <t>Основное мероприятие «Дополнительное образование в сфере культуры и искусства»</t>
  </si>
  <si>
    <t>02 2 01 0000</t>
  </si>
  <si>
    <t>02 2 01 00790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</si>
  <si>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</si>
  <si>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</si>
  <si>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2023 год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</si>
  <si>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</si>
  <si>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04 1 01 41340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</si>
  <si>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</si>
  <si>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</si>
  <si>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</si>
  <si>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</si>
  <si>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</si>
  <si>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</si>
  <si>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01 1 02 42170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</si>
  <si>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</si>
  <si>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</si>
  <si>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Возмещение убытков организациям, оказывающим услуги бани населению</t>
  </si>
  <si>
    <t>05 1 01 81520</t>
  </si>
  <si>
    <t>Резервный фонд Администрации Невельского района</t>
  </si>
  <si>
    <t>08 2 01 41140</t>
  </si>
  <si>
    <t>01 1 03 00000</t>
  </si>
  <si>
    <t>01 1 03 00790</t>
  </si>
  <si>
    <t>01 2 01 00920</t>
  </si>
  <si>
    <t xml:space="preserve">Мероприятия в области молодёжной политики </t>
  </si>
  <si>
    <t>08 1 01 20600</t>
  </si>
  <si>
    <t>800</t>
  </si>
  <si>
    <t>07 1 01 00920</t>
  </si>
  <si>
    <t>07 2 01 00920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</si>
  <si>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</si>
  <si>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</si>
  <si>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</si>
  <si>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</si>
  <si>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</si>
  <si>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</si>
  <si>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</si>
  <si>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</si>
  <si>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</si>
  <si>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</si>
  <si>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 xml:space="preserve">Подпрограмма "Обеспечение реализации муниципальной программы "Развитие образованиямуниципальном образовании "Невельский район" </t>
  </si>
  <si>
    <t xml:space="preserve"> классификации расходов районного бюджета на плановый период 2023 и 2024 годов</t>
  </si>
  <si>
    <t>2024 год</t>
  </si>
  <si>
    <t xml:space="preserve"> 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</si>
  <si>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</si>
  <si>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</si>
  <si>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расходов на проведение комплексных кадастровых работ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</si>
  <si>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</si>
  <si>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>05 2 01 R0820</t>
  </si>
  <si>
    <t>08 1 01 43040</t>
  </si>
  <si>
    <t>01 1 02 42190</t>
  </si>
  <si>
    <t>01 1 Е2 54910</t>
  </si>
  <si>
    <t>Региональный проект "Чистая вода"</t>
  </si>
  <si>
    <t>Расходы на строительство и реконструкцию (модернизацию) объектов питьевого водоснабжения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</si>
  <si>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</si>
  <si>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Капитальные вложения в объекты государственной (муниципальной) собственности</t>
  </si>
  <si>
    <t>05 1 F5 00000</t>
  </si>
  <si>
    <t>05 1 F5 52430</t>
  </si>
  <si>
    <t>Внедрение программно-целевых принципов организации бюджетного процесса</t>
  </si>
  <si>
    <t>07 2 01 27200</t>
  </si>
  <si>
    <t>03 1 01 21900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</si>
  <si>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</si>
  <si>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05 2 01 23400</t>
  </si>
  <si>
    <t>Капитальный ремонт муниципального жилищного фонда  поселений</t>
  </si>
  <si>
    <t>05 2 01 23900</t>
  </si>
  <si>
    <t>Расходы на обеспечение мероприятий по подготовке к отопительному периоду</t>
  </si>
  <si>
    <t>05 1 01 23300</t>
  </si>
  <si>
    <t>Строительство и реконструкция, капитальный ремонт, ремонт объектов водоснабжения, систем водоотведения и очистки сточных вод</t>
  </si>
  <si>
    <t>05 1 01 23500</t>
  </si>
  <si>
    <t>Приобретение оборудования и материалов для модернизации объектов теплоснабжения, водоснабжения, водоотведения</t>
  </si>
  <si>
    <t>05 1 01 65600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</si>
  <si>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</si>
  <si>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01 1 02 20500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</si>
  <si>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</si>
  <si>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</si>
  <si>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>Возмещение затрат организациям, осуществляющим производство и выпуск муниципального периодического печатного издания</t>
  </si>
  <si>
    <t>07 1 01 81710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</si>
  <si>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</si>
  <si>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</si>
  <si>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 737,0)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</si>
  <si>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</si>
  <si>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</si>
  <si>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</si>
  <si>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</si>
  <si>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</si>
  <si>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</si>
  <si>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11   </t>
  </si>
  <si>
    <t>Ежемесячная денежная компенсация  двухразового питания обучающимся с ограниченными возможностями здоровья,осваивающим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</si>
  <si>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 2022-8337,0; 2023-8580,0)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</si>
  <si>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2525,0)</t>
  </si>
  <si>
    <t>05 1 01 41700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</si>
  <si>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2023- 1515,0, 2024-808,0)</t>
  </si>
  <si>
    <t>90 9 00 20001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</si>
  <si>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</si>
  <si>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 xml:space="preserve">от 23.12.2021 №96 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</si>
</sst>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</numFmts>
  <fonts count="2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6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165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5" fillId="0" borderId="0" xfId="0" applyFont="1" applyFill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/>
    <xf numFmtId="165" fontId="10" fillId="0" borderId="0" xfId="1" applyNumberFormat="1" applyFont="1"/>
    <xf numFmtId="0" fontId="2" fillId="3" borderId="1" xfId="0" applyFont="1" applyFill="1" applyBorder="1" applyAlignment="1">
      <alignment horizontal="justify" vertical="center" wrapText="1"/>
    </xf>
    <xf numFmtId="0" fontId="8" fillId="0" borderId="1" xfId="0" applyFont="1" applyFill="1" applyBorder="1"/>
    <xf numFmtId="165" fontId="8" fillId="0" borderId="1" xfId="1" applyNumberFormat="1" applyFont="1" applyBorder="1"/>
    <xf numFmtId="0" fontId="2" fillId="0" borderId="1" xfId="0" applyFont="1" applyFill="1" applyBorder="1"/>
    <xf numFmtId="164" fontId="8" fillId="0" borderId="1" xfId="1" applyFont="1" applyBorder="1"/>
    <xf numFmtId="165" fontId="2" fillId="0" borderId="1" xfId="1" applyNumberFormat="1" applyFont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0" fontId="8" fillId="0" borderId="1" xfId="0" applyFont="1" applyBorder="1"/>
    <xf numFmtId="0" fontId="8" fillId="0" borderId="0" xfId="0" applyFont="1"/>
    <xf numFmtId="167" fontId="8" fillId="0" borderId="1" xfId="0" applyNumberFormat="1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2" fillId="3" borderId="1" xfId="0" applyFont="1" applyFill="1" applyBorder="1"/>
    <xf numFmtId="165" fontId="11" fillId="3" borderId="1" xfId="1" applyNumberFormat="1" applyFont="1" applyFill="1" applyBorder="1"/>
    <xf numFmtId="0" fontId="2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wrapText="1"/>
    </xf>
    <xf numFmtId="0" fontId="14" fillId="4" borderId="1" xfId="0" applyFont="1" applyFill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5" fillId="0" borderId="0" xfId="1" applyNumberFormat="1" applyFont="1" applyFill="1"/>
    <xf numFmtId="0" fontId="15" fillId="0" borderId="0" xfId="0" applyFont="1" applyFill="1"/>
    <xf numFmtId="165" fontId="16" fillId="0" borderId="0" xfId="1" applyNumberFormat="1" applyFont="1"/>
    <xf numFmtId="165" fontId="16" fillId="0" borderId="0" xfId="0" applyNumberFormat="1" applyFont="1"/>
    <xf numFmtId="165" fontId="15" fillId="0" borderId="0" xfId="0" applyNumberFormat="1" applyFont="1"/>
    <xf numFmtId="165" fontId="3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/>
    <xf numFmtId="165" fontId="7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justify" vertical="center" wrapText="1"/>
    </xf>
    <xf numFmtId="165" fontId="3" fillId="4" borderId="1" xfId="1" applyNumberFormat="1" applyFont="1" applyFill="1" applyBorder="1"/>
    <xf numFmtId="165" fontId="7" fillId="4" borderId="1" xfId="1" applyNumberFormat="1" applyFont="1" applyFill="1" applyBorder="1"/>
    <xf numFmtId="0" fontId="7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/>
    <xf numFmtId="0" fontId="18" fillId="0" borderId="1" xfId="0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19" fillId="4" borderId="1" xfId="0" applyFont="1" applyFill="1" applyBorder="1" applyAlignment="1">
      <alignment horizontal="center"/>
    </xf>
    <xf numFmtId="0" fontId="0" fillId="4" borderId="0" xfId="0" applyFill="1"/>
    <xf numFmtId="0" fontId="5" fillId="4" borderId="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4" borderId="0" xfId="1" applyNumberFormat="1" applyFont="1" applyFill="1" applyBorder="1"/>
    <xf numFmtId="0" fontId="5" fillId="0" borderId="1" xfId="0" applyFont="1" applyBorder="1" applyAlignment="1">
      <alignment horizontal="justify" vertical="center" wrapText="1"/>
    </xf>
    <xf numFmtId="0" fontId="14" fillId="4" borderId="1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left" wrapText="1"/>
    </xf>
    <xf numFmtId="0" fontId="8" fillId="6" borderId="3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5"/>
  <sheetViews>
    <sheetView tabSelected="1" topLeftCell="A236" workbookViewId="0">
      <selection sqref="A1:E247"/>
    </sheetView>
  </sheetViews>
  <sheetFormatPr defaultRowHeight="15"/>
  <cols>
    <col min="1" max="1" width="46.42578125" style="6" customWidth="1"/>
    <col min="2" max="2" width="14.28515625" style="3" customWidth="1"/>
    <col min="3" max="3" width="4.140625" style="3" customWidth="1"/>
    <col min="4" max="4" width="13.42578125" style="2" customWidth="1"/>
    <col min="5" max="5" width="13.5703125" customWidth="1"/>
  </cols>
  <sheetData>
    <row r="1" spans="1:5">
      <c r="B1" s="4"/>
      <c r="C1" s="92" t="s">
        <v>310</v>
      </c>
      <c r="D1" s="92"/>
      <c r="E1" s="92"/>
    </row>
    <row r="2" spans="1:5">
      <c r="B2" s="92" t="s">
        <v>84</v>
      </c>
      <c r="C2" s="92"/>
      <c r="D2" s="92"/>
      <c r="E2" s="92"/>
    </row>
    <row r="3" spans="1:5">
      <c r="B3" s="92" t="s">
        <v>85</v>
      </c>
      <c r="C3" s="92"/>
      <c r="D3" s="92"/>
      <c r="E3" s="92"/>
    </row>
    <row r="4" spans="1:5">
      <c r="B4" s="93" t="s">
        <v>318</v>
      </c>
      <c r="C4" s="93"/>
      <c r="D4" s="93"/>
      <c r="E4" s="93"/>
    </row>
    <row r="5" spans="1:5">
      <c r="B5" s="82"/>
      <c r="C5" s="82"/>
      <c r="D5" s="82"/>
      <c r="E5" s="82"/>
    </row>
    <row r="6" spans="1:5" ht="15.75">
      <c r="A6" s="95" t="s">
        <v>86</v>
      </c>
      <c r="B6" s="95"/>
      <c r="C6" s="95"/>
      <c r="D6" s="95"/>
      <c r="E6" s="95"/>
    </row>
    <row r="7" spans="1:5" ht="15.75">
      <c r="A7" s="95" t="s">
        <v>87</v>
      </c>
      <c r="B7" s="95"/>
      <c r="C7" s="95"/>
      <c r="D7" s="95"/>
      <c r="E7" s="95"/>
    </row>
    <row r="8" spans="1:5" ht="15.75">
      <c r="A8" s="95" t="s">
        <v>120</v>
      </c>
      <c r="B8" s="95"/>
      <c r="C8" s="95"/>
      <c r="D8" s="95"/>
      <c r="E8" s="95"/>
    </row>
    <row r="9" spans="1:5" ht="15.75">
      <c r="A9" s="95" t="s">
        <v>265</v>
      </c>
      <c r="B9" s="95"/>
      <c r="C9" s="95"/>
      <c r="D9" s="95"/>
      <c r="E9" s="95"/>
    </row>
    <row r="10" spans="1:5">
      <c r="A10" s="7"/>
      <c r="B10" s="8"/>
      <c r="C10" s="8"/>
      <c r="D10" s="94" t="s">
        <v>121</v>
      </c>
      <c r="E10" s="94"/>
    </row>
    <row r="11" spans="1:5">
      <c r="A11" s="9" t="s">
        <v>81</v>
      </c>
      <c r="B11" s="10" t="s">
        <v>82</v>
      </c>
      <c r="C11" s="10" t="s">
        <v>83</v>
      </c>
      <c r="D11" s="11" t="s">
        <v>230</v>
      </c>
      <c r="E11" s="10" t="s">
        <v>266</v>
      </c>
    </row>
    <row r="12" spans="1:5">
      <c r="A12" s="9">
        <v>1</v>
      </c>
      <c r="B12" s="10">
        <v>2</v>
      </c>
      <c r="C12" s="10">
        <v>3</v>
      </c>
      <c r="D12" s="12">
        <v>4</v>
      </c>
      <c r="E12" s="10">
        <v>5</v>
      </c>
    </row>
    <row r="13" spans="1:5" ht="43.5">
      <c r="A13" s="13" t="s">
        <v>192</v>
      </c>
      <c r="B13" s="9" t="s">
        <v>28</v>
      </c>
      <c r="C13" s="9"/>
      <c r="D13" s="74">
        <f>D14+D61</f>
        <v>205675.6</v>
      </c>
      <c r="E13" s="74">
        <f>E14+E61</f>
        <v>199785.09999999998</v>
      </c>
    </row>
    <row r="14" spans="1:5" ht="30">
      <c r="A14" s="18" t="s">
        <v>191</v>
      </c>
      <c r="B14" s="23" t="s">
        <v>29</v>
      </c>
      <c r="C14" s="23"/>
      <c r="D14" s="75">
        <f>D15+D28+D53+D56</f>
        <v>198704.80000000002</v>
      </c>
      <c r="E14" s="75">
        <f>E15+E28+E53+E56</f>
        <v>196487.59999999998</v>
      </c>
    </row>
    <row r="15" spans="1:5" ht="23.25" customHeight="1">
      <c r="A15" s="17" t="s">
        <v>1</v>
      </c>
      <c r="B15" s="16" t="s">
        <v>30</v>
      </c>
      <c r="C15" s="16"/>
      <c r="D15" s="70">
        <f>D16+D18+D20+D22+D24+D26</f>
        <v>55912.800000000003</v>
      </c>
      <c r="E15" s="70">
        <f>E16+E18+E20+E22+E24+E26</f>
        <v>55892.800000000003</v>
      </c>
    </row>
    <row r="16" spans="1:5" ht="45">
      <c r="A16" s="17" t="s">
        <v>119</v>
      </c>
      <c r="B16" s="16" t="s">
        <v>31</v>
      </c>
      <c r="C16" s="16"/>
      <c r="D16" s="70">
        <f>D17</f>
        <v>17305.8</v>
      </c>
      <c r="E16" s="70">
        <f>E17</f>
        <v>17305.8</v>
      </c>
    </row>
    <row r="17" spans="1:5" ht="45">
      <c r="A17" s="15" t="s">
        <v>88</v>
      </c>
      <c r="B17" s="16" t="s">
        <v>31</v>
      </c>
      <c r="C17" s="16">
        <v>600</v>
      </c>
      <c r="D17" s="70">
        <v>17305.8</v>
      </c>
      <c r="E17" s="70">
        <v>17305.8</v>
      </c>
    </row>
    <row r="18" spans="1:5" ht="120" customHeight="1">
      <c r="A18" s="17" t="s">
        <v>123</v>
      </c>
      <c r="B18" s="16" t="s">
        <v>32</v>
      </c>
      <c r="C18" s="16"/>
      <c r="D18" s="70">
        <f>D19</f>
        <v>214</v>
      </c>
      <c r="E18" s="70">
        <f>E19</f>
        <v>214</v>
      </c>
    </row>
    <row r="19" spans="1:5" ht="45">
      <c r="A19" s="15" t="s">
        <v>88</v>
      </c>
      <c r="B19" s="16" t="s">
        <v>32</v>
      </c>
      <c r="C19" s="16">
        <v>600</v>
      </c>
      <c r="D19" s="70">
        <v>214</v>
      </c>
      <c r="E19" s="70">
        <v>214</v>
      </c>
    </row>
    <row r="20" spans="1:5" ht="150">
      <c r="A20" s="19" t="s">
        <v>138</v>
      </c>
      <c r="B20" s="16" t="s">
        <v>33</v>
      </c>
      <c r="C20" s="16"/>
      <c r="D20" s="70">
        <f>D21</f>
        <v>33396</v>
      </c>
      <c r="E20" s="70">
        <f>E21</f>
        <v>33396</v>
      </c>
    </row>
    <row r="21" spans="1:5" ht="45">
      <c r="A21" s="15" t="s">
        <v>88</v>
      </c>
      <c r="B21" s="16" t="s">
        <v>33</v>
      </c>
      <c r="C21" s="16">
        <v>600</v>
      </c>
      <c r="D21" s="70">
        <v>33396</v>
      </c>
      <c r="E21" s="70">
        <v>33396</v>
      </c>
    </row>
    <row r="22" spans="1:5" ht="105">
      <c r="A22" s="17" t="s">
        <v>143</v>
      </c>
      <c r="B22" s="16" t="s">
        <v>34</v>
      </c>
      <c r="C22" s="16"/>
      <c r="D22" s="70">
        <f>D23</f>
        <v>4253</v>
      </c>
      <c r="E22" s="70">
        <f>E23</f>
        <v>4253</v>
      </c>
    </row>
    <row r="23" spans="1:5" ht="45">
      <c r="A23" s="15" t="s">
        <v>88</v>
      </c>
      <c r="B23" s="16" t="s">
        <v>34</v>
      </c>
      <c r="C23" s="16">
        <v>600</v>
      </c>
      <c r="D23" s="70">
        <v>4253</v>
      </c>
      <c r="E23" s="70">
        <v>4253</v>
      </c>
    </row>
    <row r="24" spans="1:5" ht="105">
      <c r="A24" s="49" t="s">
        <v>237</v>
      </c>
      <c r="B24" s="51" t="s">
        <v>238</v>
      </c>
      <c r="C24" s="51"/>
      <c r="D24" s="70">
        <f>D25</f>
        <v>120</v>
      </c>
      <c r="E24" s="70">
        <f>E25</f>
        <v>100</v>
      </c>
    </row>
    <row r="25" spans="1:5" ht="45">
      <c r="A25" s="50" t="s">
        <v>88</v>
      </c>
      <c r="B25" s="51" t="s">
        <v>238</v>
      </c>
      <c r="C25" s="51">
        <v>600</v>
      </c>
      <c r="D25" s="70">
        <v>120</v>
      </c>
      <c r="E25" s="70">
        <v>100</v>
      </c>
    </row>
    <row r="26" spans="1:5" ht="60">
      <c r="A26" s="49" t="s">
        <v>240</v>
      </c>
      <c r="B26" s="51" t="s">
        <v>241</v>
      </c>
      <c r="C26" s="51"/>
      <c r="D26" s="70">
        <f>D27</f>
        <v>624</v>
      </c>
      <c r="E26" s="70">
        <f>E27</f>
        <v>624</v>
      </c>
    </row>
    <row r="27" spans="1:5" ht="45">
      <c r="A27" s="50" t="s">
        <v>88</v>
      </c>
      <c r="B27" s="51" t="s">
        <v>241</v>
      </c>
      <c r="C27" s="51">
        <v>600</v>
      </c>
      <c r="D27" s="70">
        <v>624</v>
      </c>
      <c r="E27" s="70">
        <v>624</v>
      </c>
    </row>
    <row r="28" spans="1:5">
      <c r="A28" s="17" t="s">
        <v>2</v>
      </c>
      <c r="B28" s="16" t="s">
        <v>35</v>
      </c>
      <c r="C28" s="16"/>
      <c r="D28" s="70">
        <f>D29+D33+D35+D37+D39+D43+D41+D47+D49+D45+D31+D51</f>
        <v>132692.6</v>
      </c>
      <c r="E28" s="70">
        <f>E29+E33+E35+E37+E39+E43+E41+E47+E49+E45+E31+E51</f>
        <v>132301.5</v>
      </c>
    </row>
    <row r="29" spans="1:5" ht="45">
      <c r="A29" s="17" t="s">
        <v>119</v>
      </c>
      <c r="B29" s="16" t="s">
        <v>36</v>
      </c>
      <c r="C29" s="16"/>
      <c r="D29" s="70">
        <f>D30</f>
        <v>33250.800000000003</v>
      </c>
      <c r="E29" s="70">
        <f>E30</f>
        <v>33250.800000000003</v>
      </c>
    </row>
    <row r="30" spans="1:5" ht="45">
      <c r="A30" s="15" t="s">
        <v>88</v>
      </c>
      <c r="B30" s="16" t="s">
        <v>36</v>
      </c>
      <c r="C30" s="16">
        <v>600</v>
      </c>
      <c r="D30" s="70">
        <v>33250.800000000003</v>
      </c>
      <c r="E30" s="70">
        <v>33250.800000000003</v>
      </c>
    </row>
    <row r="31" spans="1:5" ht="120">
      <c r="A31" s="49" t="s">
        <v>295</v>
      </c>
      <c r="B31" s="56" t="s">
        <v>296</v>
      </c>
      <c r="C31" s="56"/>
      <c r="D31" s="70">
        <f>D32</f>
        <v>56.6</v>
      </c>
      <c r="E31" s="70">
        <v>0</v>
      </c>
    </row>
    <row r="32" spans="1:5" ht="45">
      <c r="A32" s="50" t="s">
        <v>88</v>
      </c>
      <c r="B32" s="56" t="s">
        <v>296</v>
      </c>
      <c r="C32" s="56">
        <v>600</v>
      </c>
      <c r="D32" s="70">
        <v>56.6</v>
      </c>
      <c r="E32" s="70">
        <v>0</v>
      </c>
    </row>
    <row r="33" spans="1:5" ht="60">
      <c r="A33" s="17" t="s">
        <v>25</v>
      </c>
      <c r="B33" s="16" t="s">
        <v>37</v>
      </c>
      <c r="C33" s="16"/>
      <c r="D33" s="70">
        <f>D34</f>
        <v>2936</v>
      </c>
      <c r="E33" s="70">
        <f>E34</f>
        <v>2936</v>
      </c>
    </row>
    <row r="34" spans="1:5" ht="45">
      <c r="A34" s="15" t="s">
        <v>88</v>
      </c>
      <c r="B34" s="16" t="s">
        <v>37</v>
      </c>
      <c r="C34" s="16">
        <v>600</v>
      </c>
      <c r="D34" s="70">
        <v>2936</v>
      </c>
      <c r="E34" s="70">
        <v>2936</v>
      </c>
    </row>
    <row r="35" spans="1:5" ht="150">
      <c r="A35" s="19" t="s">
        <v>138</v>
      </c>
      <c r="B35" s="16" t="s">
        <v>38</v>
      </c>
      <c r="C35" s="16"/>
      <c r="D35" s="70">
        <f>D36</f>
        <v>76862</v>
      </c>
      <c r="E35" s="70">
        <f>E36</f>
        <v>76862</v>
      </c>
    </row>
    <row r="36" spans="1:5" ht="45">
      <c r="A36" s="15" t="s">
        <v>88</v>
      </c>
      <c r="B36" s="16" t="s">
        <v>38</v>
      </c>
      <c r="C36" s="16">
        <v>600</v>
      </c>
      <c r="D36" s="70">
        <v>76862</v>
      </c>
      <c r="E36" s="70">
        <v>76862</v>
      </c>
    </row>
    <row r="37" spans="1:5" ht="75">
      <c r="A37" s="17" t="s">
        <v>26</v>
      </c>
      <c r="B37" s="16" t="s">
        <v>39</v>
      </c>
      <c r="C37" s="16"/>
      <c r="D37" s="70">
        <f>D38</f>
        <v>1239</v>
      </c>
      <c r="E37" s="70">
        <f>E38</f>
        <v>1239</v>
      </c>
    </row>
    <row r="38" spans="1:5" ht="45">
      <c r="A38" s="15" t="s">
        <v>88</v>
      </c>
      <c r="B38" s="16" t="s">
        <v>39</v>
      </c>
      <c r="C38" s="16">
        <v>600</v>
      </c>
      <c r="D38" s="70">
        <v>1239</v>
      </c>
      <c r="E38" s="70">
        <v>1239</v>
      </c>
    </row>
    <row r="39" spans="1:5" ht="75">
      <c r="A39" s="17" t="s">
        <v>96</v>
      </c>
      <c r="B39" s="16" t="s">
        <v>40</v>
      </c>
      <c r="C39" s="16"/>
      <c r="D39" s="70">
        <f>D40</f>
        <v>485</v>
      </c>
      <c r="E39" s="70">
        <f>E40</f>
        <v>485</v>
      </c>
    </row>
    <row r="40" spans="1:5" ht="45">
      <c r="A40" s="15" t="s">
        <v>88</v>
      </c>
      <c r="B40" s="16" t="s">
        <v>40</v>
      </c>
      <c r="C40" s="16">
        <v>600</v>
      </c>
      <c r="D40" s="70">
        <v>485</v>
      </c>
      <c r="E40" s="70">
        <v>485</v>
      </c>
    </row>
    <row r="41" spans="1:5" ht="94.5" customHeight="1">
      <c r="A41" s="49" t="s">
        <v>237</v>
      </c>
      <c r="B41" s="51" t="s">
        <v>239</v>
      </c>
      <c r="C41" s="51"/>
      <c r="D41" s="70">
        <f>D42</f>
        <v>420</v>
      </c>
      <c r="E41" s="70">
        <f>E42</f>
        <v>400</v>
      </c>
    </row>
    <row r="42" spans="1:5" ht="45">
      <c r="A42" s="50" t="s">
        <v>88</v>
      </c>
      <c r="B42" s="51" t="s">
        <v>239</v>
      </c>
      <c r="C42" s="51">
        <v>600</v>
      </c>
      <c r="D42" s="70">
        <v>420</v>
      </c>
      <c r="E42" s="70">
        <v>400</v>
      </c>
    </row>
    <row r="43" spans="1:5" ht="120">
      <c r="A43" s="50" t="s">
        <v>311</v>
      </c>
      <c r="B43" s="16" t="s">
        <v>161</v>
      </c>
      <c r="C43" s="16"/>
      <c r="D43" s="70">
        <f>D44</f>
        <v>152</v>
      </c>
      <c r="E43" s="70">
        <f>E44</f>
        <v>152</v>
      </c>
    </row>
    <row r="44" spans="1:5" ht="30">
      <c r="A44" s="17" t="s">
        <v>92</v>
      </c>
      <c r="B44" s="16" t="s">
        <v>161</v>
      </c>
      <c r="C44" s="16">
        <v>300</v>
      </c>
      <c r="D44" s="70">
        <v>152</v>
      </c>
      <c r="E44" s="70">
        <v>152</v>
      </c>
    </row>
    <row r="45" spans="1:5" ht="120">
      <c r="A45" s="85" t="s">
        <v>306</v>
      </c>
      <c r="B45" s="51" t="s">
        <v>274</v>
      </c>
      <c r="C45" s="51"/>
      <c r="D45" s="70">
        <f>D46</f>
        <v>342</v>
      </c>
      <c r="E45" s="70">
        <f>E46</f>
        <v>342</v>
      </c>
    </row>
    <row r="46" spans="1:5" ht="45">
      <c r="A46" s="50" t="s">
        <v>88</v>
      </c>
      <c r="B46" s="51" t="s">
        <v>274</v>
      </c>
      <c r="C46" s="51">
        <v>600</v>
      </c>
      <c r="D46" s="70">
        <v>342</v>
      </c>
      <c r="E46" s="70">
        <v>342</v>
      </c>
    </row>
    <row r="47" spans="1:5" ht="75">
      <c r="A47" s="17" t="s">
        <v>254</v>
      </c>
      <c r="B47" s="16" t="s">
        <v>255</v>
      </c>
      <c r="C47" s="16"/>
      <c r="D47" s="70">
        <f>D48</f>
        <v>7968</v>
      </c>
      <c r="E47" s="70">
        <f>E48</f>
        <v>7968</v>
      </c>
    </row>
    <row r="48" spans="1:5" ht="45">
      <c r="A48" s="50" t="s">
        <v>88</v>
      </c>
      <c r="B48" s="16" t="s">
        <v>255</v>
      </c>
      <c r="C48" s="16">
        <v>600</v>
      </c>
      <c r="D48" s="70">
        <v>7968</v>
      </c>
      <c r="E48" s="70">
        <v>7968</v>
      </c>
    </row>
    <row r="49" spans="1:5" ht="84.75" customHeight="1">
      <c r="A49" s="50" t="s">
        <v>312</v>
      </c>
      <c r="B49" s="51" t="s">
        <v>256</v>
      </c>
      <c r="C49" s="51"/>
      <c r="D49" s="70">
        <f>D50</f>
        <v>8421.2000000000007</v>
      </c>
      <c r="E49" s="70">
        <f>E50</f>
        <v>8666.7000000000007</v>
      </c>
    </row>
    <row r="50" spans="1:5" ht="45">
      <c r="A50" s="50" t="s">
        <v>88</v>
      </c>
      <c r="B50" s="51" t="s">
        <v>256</v>
      </c>
      <c r="C50" s="51">
        <v>600</v>
      </c>
      <c r="D50" s="70">
        <v>8421.2000000000007</v>
      </c>
      <c r="E50" s="70">
        <v>8666.7000000000007</v>
      </c>
    </row>
    <row r="51" spans="1:5" ht="60">
      <c r="A51" s="49" t="s">
        <v>301</v>
      </c>
      <c r="B51" s="51" t="s">
        <v>302</v>
      </c>
      <c r="C51" s="56"/>
      <c r="D51" s="70">
        <f>D52</f>
        <v>560</v>
      </c>
      <c r="E51" s="70">
        <v>0</v>
      </c>
    </row>
    <row r="52" spans="1:5" ht="45">
      <c r="A52" s="50" t="s">
        <v>88</v>
      </c>
      <c r="B52" s="51" t="s">
        <v>302</v>
      </c>
      <c r="C52" s="56">
        <v>600</v>
      </c>
      <c r="D52" s="70">
        <v>560</v>
      </c>
      <c r="E52" s="70">
        <v>0</v>
      </c>
    </row>
    <row r="53" spans="1:5" ht="45">
      <c r="A53" s="17" t="s">
        <v>3</v>
      </c>
      <c r="B53" s="16" t="s">
        <v>246</v>
      </c>
      <c r="C53" s="16"/>
      <c r="D53" s="70">
        <f>D54</f>
        <v>7548.9</v>
      </c>
      <c r="E53" s="70">
        <f>E54</f>
        <v>7548.9</v>
      </c>
    </row>
    <row r="54" spans="1:5" ht="45">
      <c r="A54" s="17" t="s">
        <v>119</v>
      </c>
      <c r="B54" s="16" t="s">
        <v>247</v>
      </c>
      <c r="C54" s="16"/>
      <c r="D54" s="70">
        <f>D55</f>
        <v>7548.9</v>
      </c>
      <c r="E54" s="70">
        <f>E55</f>
        <v>7548.9</v>
      </c>
    </row>
    <row r="55" spans="1:5" ht="45">
      <c r="A55" s="15" t="s">
        <v>88</v>
      </c>
      <c r="B55" s="16" t="s">
        <v>247</v>
      </c>
      <c r="C55" s="16">
        <v>600</v>
      </c>
      <c r="D55" s="70">
        <v>7548.9</v>
      </c>
      <c r="E55" s="70">
        <v>7548.9</v>
      </c>
    </row>
    <row r="56" spans="1:5" ht="14.25" customHeight="1">
      <c r="A56" s="26" t="s">
        <v>221</v>
      </c>
      <c r="B56" s="23" t="s">
        <v>211</v>
      </c>
      <c r="C56" s="23"/>
      <c r="D56" s="75">
        <f>D57+D59</f>
        <v>2550.5</v>
      </c>
      <c r="E56" s="75">
        <f>E57+E59</f>
        <v>744.4</v>
      </c>
    </row>
    <row r="57" spans="1:5" ht="75">
      <c r="A57" s="15" t="s">
        <v>313</v>
      </c>
      <c r="B57" s="16" t="s">
        <v>212</v>
      </c>
      <c r="C57" s="16"/>
      <c r="D57" s="70">
        <f>D58</f>
        <v>2550.5</v>
      </c>
      <c r="E57" s="70">
        <f>E58</f>
        <v>0</v>
      </c>
    </row>
    <row r="58" spans="1:5" ht="45">
      <c r="A58" s="15" t="s">
        <v>88</v>
      </c>
      <c r="B58" s="16" t="s">
        <v>212</v>
      </c>
      <c r="C58" s="16">
        <v>600</v>
      </c>
      <c r="D58" s="70">
        <v>2550.5</v>
      </c>
      <c r="E58" s="70">
        <v>0</v>
      </c>
    </row>
    <row r="59" spans="1:5" ht="90">
      <c r="A59" s="91" t="s">
        <v>303</v>
      </c>
      <c r="B59" s="51" t="s">
        <v>275</v>
      </c>
      <c r="C59" s="51"/>
      <c r="D59" s="70">
        <f>D60</f>
        <v>0</v>
      </c>
      <c r="E59" s="70">
        <f>E60</f>
        <v>744.4</v>
      </c>
    </row>
    <row r="60" spans="1:5" ht="45">
      <c r="A60" s="50" t="s">
        <v>88</v>
      </c>
      <c r="B60" s="51" t="s">
        <v>275</v>
      </c>
      <c r="C60" s="51">
        <v>600</v>
      </c>
      <c r="D60" s="70">
        <v>0</v>
      </c>
      <c r="E60" s="70">
        <v>744.4</v>
      </c>
    </row>
    <row r="61" spans="1:5" ht="60">
      <c r="A61" s="18" t="s">
        <v>264</v>
      </c>
      <c r="B61" s="23" t="s">
        <v>193</v>
      </c>
      <c r="C61" s="23"/>
      <c r="D61" s="75">
        <f>D62</f>
        <v>6970.8</v>
      </c>
      <c r="E61" s="75">
        <f>E62</f>
        <v>3297.5</v>
      </c>
    </row>
    <row r="62" spans="1:5" ht="45">
      <c r="A62" s="17" t="s">
        <v>8</v>
      </c>
      <c r="B62" s="16" t="s">
        <v>194</v>
      </c>
      <c r="C62" s="16"/>
      <c r="D62" s="70">
        <f>D63+D65+D67</f>
        <v>6970.8</v>
      </c>
      <c r="E62" s="70">
        <f>E63+E65+E67</f>
        <v>3297.5</v>
      </c>
    </row>
    <row r="63" spans="1:5" ht="60">
      <c r="A63" s="17" t="s">
        <v>118</v>
      </c>
      <c r="B63" s="16" t="s">
        <v>195</v>
      </c>
      <c r="C63" s="16"/>
      <c r="D63" s="70">
        <f>D64</f>
        <v>4177.7</v>
      </c>
      <c r="E63" s="70">
        <f>E64</f>
        <v>869.5</v>
      </c>
    </row>
    <row r="64" spans="1:5" ht="75">
      <c r="A64" s="17" t="s">
        <v>90</v>
      </c>
      <c r="B64" s="16" t="s">
        <v>195</v>
      </c>
      <c r="C64" s="16">
        <v>100</v>
      </c>
      <c r="D64" s="70">
        <v>4177.7</v>
      </c>
      <c r="E64" s="70">
        <v>869.5</v>
      </c>
    </row>
    <row r="65" spans="1:5" ht="30">
      <c r="A65" s="17" t="s">
        <v>78</v>
      </c>
      <c r="B65" s="16" t="s">
        <v>196</v>
      </c>
      <c r="C65" s="16"/>
      <c r="D65" s="70">
        <f>D66</f>
        <v>2582.8000000000002</v>
      </c>
      <c r="E65" s="70">
        <f>E66</f>
        <v>2428</v>
      </c>
    </row>
    <row r="66" spans="1:5" ht="75">
      <c r="A66" s="17" t="s">
        <v>90</v>
      </c>
      <c r="B66" s="16" t="s">
        <v>196</v>
      </c>
      <c r="C66" s="16">
        <v>100</v>
      </c>
      <c r="D66" s="70">
        <v>2582.8000000000002</v>
      </c>
      <c r="E66" s="70">
        <v>2428</v>
      </c>
    </row>
    <row r="67" spans="1:5" ht="48.75" customHeight="1">
      <c r="A67" s="50" t="s">
        <v>140</v>
      </c>
      <c r="B67" s="51" t="s">
        <v>248</v>
      </c>
      <c r="C67" s="51"/>
      <c r="D67" s="70">
        <f>D68</f>
        <v>210.3</v>
      </c>
      <c r="E67" s="70">
        <f>E68</f>
        <v>0</v>
      </c>
    </row>
    <row r="68" spans="1:5" ht="75">
      <c r="A68" s="49" t="s">
        <v>90</v>
      </c>
      <c r="B68" s="51" t="s">
        <v>248</v>
      </c>
      <c r="C68" s="51">
        <v>100</v>
      </c>
      <c r="D68" s="70">
        <v>210.3</v>
      </c>
      <c r="E68" s="70">
        <v>0</v>
      </c>
    </row>
    <row r="69" spans="1:5" ht="42.75">
      <c r="A69" s="14" t="s">
        <v>150</v>
      </c>
      <c r="B69" s="9" t="s">
        <v>41</v>
      </c>
      <c r="C69" s="9"/>
      <c r="D69" s="74">
        <f>D70+D82</f>
        <v>47183</v>
      </c>
      <c r="E69" s="74">
        <f>E70+E82</f>
        <v>46441</v>
      </c>
    </row>
    <row r="70" spans="1:5">
      <c r="A70" s="58" t="s">
        <v>197</v>
      </c>
      <c r="B70" s="76" t="s">
        <v>42</v>
      </c>
      <c r="C70" s="76"/>
      <c r="D70" s="75">
        <f>D71+D74+D77</f>
        <v>37919</v>
      </c>
      <c r="E70" s="75">
        <f>E71+E74+E77</f>
        <v>37557</v>
      </c>
    </row>
    <row r="71" spans="1:5" ht="30">
      <c r="A71" s="58" t="s">
        <v>9</v>
      </c>
      <c r="B71" s="51" t="s">
        <v>43</v>
      </c>
      <c r="C71" s="51"/>
      <c r="D71" s="70">
        <f>D72</f>
        <v>11546.9</v>
      </c>
      <c r="E71" s="70">
        <f>E72</f>
        <v>11446.9</v>
      </c>
    </row>
    <row r="72" spans="1:5" ht="45">
      <c r="A72" s="49" t="s">
        <v>119</v>
      </c>
      <c r="B72" s="51" t="s">
        <v>44</v>
      </c>
      <c r="C72" s="51"/>
      <c r="D72" s="70">
        <f>D73</f>
        <v>11546.9</v>
      </c>
      <c r="E72" s="70">
        <f>E73</f>
        <v>11446.9</v>
      </c>
    </row>
    <row r="73" spans="1:5" ht="45">
      <c r="A73" s="50" t="s">
        <v>88</v>
      </c>
      <c r="B73" s="51" t="s">
        <v>44</v>
      </c>
      <c r="C73" s="51">
        <v>600</v>
      </c>
      <c r="D73" s="70">
        <v>11546.9</v>
      </c>
      <c r="E73" s="70">
        <v>11446.9</v>
      </c>
    </row>
    <row r="74" spans="1:5" ht="45">
      <c r="A74" s="58" t="s">
        <v>10</v>
      </c>
      <c r="B74" s="76" t="s">
        <v>45</v>
      </c>
      <c r="C74" s="76"/>
      <c r="D74" s="75">
        <f>D75</f>
        <v>22996</v>
      </c>
      <c r="E74" s="75">
        <f>E75</f>
        <v>22814</v>
      </c>
    </row>
    <row r="75" spans="1:5" ht="45">
      <c r="A75" s="49" t="s">
        <v>119</v>
      </c>
      <c r="B75" s="51" t="s">
        <v>46</v>
      </c>
      <c r="C75" s="51"/>
      <c r="D75" s="70">
        <f>D76</f>
        <v>22996</v>
      </c>
      <c r="E75" s="70">
        <f>E76</f>
        <v>22814</v>
      </c>
    </row>
    <row r="76" spans="1:5" ht="45">
      <c r="A76" s="50" t="s">
        <v>88</v>
      </c>
      <c r="B76" s="51" t="s">
        <v>46</v>
      </c>
      <c r="C76" s="51">
        <v>600</v>
      </c>
      <c r="D76" s="70">
        <v>22996</v>
      </c>
      <c r="E76" s="70">
        <v>22814</v>
      </c>
    </row>
    <row r="77" spans="1:5" ht="30">
      <c r="A77" s="58" t="s">
        <v>11</v>
      </c>
      <c r="B77" s="76" t="s">
        <v>116</v>
      </c>
      <c r="C77" s="76"/>
      <c r="D77" s="75">
        <f>D78+D80</f>
        <v>3376.1</v>
      </c>
      <c r="E77" s="75">
        <f>E78+E80</f>
        <v>3296.1</v>
      </c>
    </row>
    <row r="78" spans="1:5" ht="45">
      <c r="A78" s="49" t="s">
        <v>119</v>
      </c>
      <c r="B78" s="51" t="s">
        <v>47</v>
      </c>
      <c r="C78" s="51"/>
      <c r="D78" s="70">
        <f>D79</f>
        <v>2876.1</v>
      </c>
      <c r="E78" s="70">
        <f>E79</f>
        <v>2796.1</v>
      </c>
    </row>
    <row r="79" spans="1:5" ht="45">
      <c r="A79" s="50" t="s">
        <v>88</v>
      </c>
      <c r="B79" s="51" t="s">
        <v>47</v>
      </c>
      <c r="C79" s="51">
        <v>600</v>
      </c>
      <c r="D79" s="70">
        <v>2876.1</v>
      </c>
      <c r="E79" s="70">
        <v>2796.1</v>
      </c>
    </row>
    <row r="80" spans="1:5" ht="60">
      <c r="A80" s="50" t="s">
        <v>228</v>
      </c>
      <c r="B80" s="51" t="str">
        <f>B81</f>
        <v>02 1 03 22600</v>
      </c>
      <c r="C80" s="51"/>
      <c r="D80" s="70">
        <f>D81</f>
        <v>500</v>
      </c>
      <c r="E80" s="70">
        <f>E81</f>
        <v>500</v>
      </c>
    </row>
    <row r="81" spans="1:7" ht="45">
      <c r="A81" s="50" t="s">
        <v>88</v>
      </c>
      <c r="B81" s="51" t="s">
        <v>229</v>
      </c>
      <c r="C81" s="51">
        <v>600</v>
      </c>
      <c r="D81" s="70">
        <v>500</v>
      </c>
      <c r="E81" s="70">
        <v>500</v>
      </c>
    </row>
    <row r="82" spans="1:7" ht="30">
      <c r="A82" s="57" t="s">
        <v>223</v>
      </c>
      <c r="B82" s="76" t="s">
        <v>224</v>
      </c>
      <c r="C82" s="76"/>
      <c r="D82" s="70">
        <f t="shared" ref="D82:E84" si="0">D83</f>
        <v>9264</v>
      </c>
      <c r="E82" s="70">
        <f t="shared" si="0"/>
        <v>8884</v>
      </c>
    </row>
    <row r="83" spans="1:7" ht="30">
      <c r="A83" s="58" t="s">
        <v>225</v>
      </c>
      <c r="B83" s="76" t="s">
        <v>226</v>
      </c>
      <c r="C83" s="76"/>
      <c r="D83" s="70">
        <f>D84</f>
        <v>9264</v>
      </c>
      <c r="E83" s="70">
        <f>E84</f>
        <v>8884</v>
      </c>
    </row>
    <row r="84" spans="1:7" ht="45">
      <c r="A84" s="49" t="s">
        <v>119</v>
      </c>
      <c r="B84" s="51" t="s">
        <v>227</v>
      </c>
      <c r="C84" s="51"/>
      <c r="D84" s="70">
        <f t="shared" si="0"/>
        <v>9264</v>
      </c>
      <c r="E84" s="70">
        <f t="shared" si="0"/>
        <v>8884</v>
      </c>
    </row>
    <row r="85" spans="1:7" ht="45">
      <c r="A85" s="50" t="s">
        <v>88</v>
      </c>
      <c r="B85" s="51" t="s">
        <v>227</v>
      </c>
      <c r="C85" s="51">
        <v>600</v>
      </c>
      <c r="D85" s="70">
        <v>9264</v>
      </c>
      <c r="E85" s="70">
        <v>8884</v>
      </c>
    </row>
    <row r="86" spans="1:7" ht="78.75" customHeight="1">
      <c r="A86" s="14" t="s">
        <v>151</v>
      </c>
      <c r="B86" s="9" t="s">
        <v>48</v>
      </c>
      <c r="C86" s="9"/>
      <c r="D86" s="74">
        <f>D95+D87</f>
        <v>3828.5</v>
      </c>
      <c r="E86" s="74">
        <f>E95+E87</f>
        <v>2642.3</v>
      </c>
    </row>
    <row r="87" spans="1:7" ht="27.75" customHeight="1">
      <c r="A87" s="58" t="s">
        <v>233</v>
      </c>
      <c r="B87" s="76" t="s">
        <v>234</v>
      </c>
      <c r="C87" s="76"/>
      <c r="D87" s="70">
        <f>D88</f>
        <v>937.8</v>
      </c>
      <c r="E87" s="70">
        <f>E88</f>
        <v>363.3</v>
      </c>
    </row>
    <row r="88" spans="1:7" ht="33.75" customHeight="1">
      <c r="A88" s="49" t="s">
        <v>235</v>
      </c>
      <c r="B88" s="51" t="s">
        <v>236</v>
      </c>
      <c r="C88" s="51"/>
      <c r="D88" s="70">
        <f>D92+D93+D89</f>
        <v>937.8</v>
      </c>
      <c r="E88" s="70">
        <f>E92+E93</f>
        <v>363.3</v>
      </c>
    </row>
    <row r="89" spans="1:7" ht="61.5" customHeight="1">
      <c r="A89" s="86" t="s">
        <v>309</v>
      </c>
      <c r="B89" s="56" t="s">
        <v>284</v>
      </c>
      <c r="C89" s="56"/>
      <c r="D89" s="70">
        <f>D90</f>
        <v>570</v>
      </c>
      <c r="E89" s="70">
        <v>0</v>
      </c>
      <c r="F89" s="87"/>
    </row>
    <row r="90" spans="1:7" ht="33.75" customHeight="1">
      <c r="A90" s="50" t="s">
        <v>89</v>
      </c>
      <c r="B90" s="56" t="s">
        <v>284</v>
      </c>
      <c r="C90" s="51">
        <v>200</v>
      </c>
      <c r="D90" s="70">
        <v>570</v>
      </c>
      <c r="E90" s="70">
        <v>0</v>
      </c>
      <c r="F90" s="87"/>
    </row>
    <row r="91" spans="1:7" ht="51" customHeight="1">
      <c r="A91" s="50" t="s">
        <v>267</v>
      </c>
      <c r="B91" s="51" t="s">
        <v>268</v>
      </c>
      <c r="C91" s="51"/>
      <c r="D91" s="70">
        <f>D92</f>
        <v>331</v>
      </c>
      <c r="E91" s="70">
        <f>E92</f>
        <v>327</v>
      </c>
    </row>
    <row r="92" spans="1:7" ht="33.75" customHeight="1">
      <c r="A92" s="50" t="s">
        <v>89</v>
      </c>
      <c r="B92" s="51" t="s">
        <v>268</v>
      </c>
      <c r="C92" s="51">
        <v>200</v>
      </c>
      <c r="D92" s="70">
        <v>331</v>
      </c>
      <c r="E92" s="70">
        <v>327</v>
      </c>
    </row>
    <row r="93" spans="1:7" ht="33.75" customHeight="1">
      <c r="A93" s="50" t="s">
        <v>270</v>
      </c>
      <c r="B93" s="51" t="s">
        <v>269</v>
      </c>
      <c r="C93" s="51"/>
      <c r="D93" s="70">
        <f>D94</f>
        <v>36.799999999999997</v>
      </c>
      <c r="E93" s="70">
        <f>E94</f>
        <v>36.299999999999997</v>
      </c>
      <c r="G93" s="84"/>
    </row>
    <row r="94" spans="1:7" ht="33.75" customHeight="1">
      <c r="A94" s="50" t="s">
        <v>89</v>
      </c>
      <c r="B94" s="51" t="s">
        <v>269</v>
      </c>
      <c r="C94" s="51">
        <v>200</v>
      </c>
      <c r="D94" s="70">
        <v>36.799999999999997</v>
      </c>
      <c r="E94" s="70">
        <v>36.299999999999997</v>
      </c>
    </row>
    <row r="95" spans="1:7" ht="75">
      <c r="A95" s="18" t="s">
        <v>198</v>
      </c>
      <c r="B95" s="23" t="s">
        <v>49</v>
      </c>
      <c r="C95" s="23"/>
      <c r="D95" s="75">
        <f>D96</f>
        <v>2890.7000000000003</v>
      </c>
      <c r="E95" s="77">
        <f>E96</f>
        <v>2279</v>
      </c>
    </row>
    <row r="96" spans="1:7" ht="30">
      <c r="A96" s="17" t="s">
        <v>159</v>
      </c>
      <c r="B96" s="16" t="s">
        <v>50</v>
      </c>
      <c r="C96" s="16"/>
      <c r="D96" s="70">
        <f>D97+D101</f>
        <v>2890.7000000000003</v>
      </c>
      <c r="E96" s="70">
        <f>E97+E101</f>
        <v>2279</v>
      </c>
    </row>
    <row r="97" spans="1:5" ht="30">
      <c r="A97" s="17" t="s">
        <v>79</v>
      </c>
      <c r="B97" s="16" t="s">
        <v>51</v>
      </c>
      <c r="C97" s="16"/>
      <c r="D97" s="70">
        <f>D98+D99+D100</f>
        <v>2424.8000000000002</v>
      </c>
      <c r="E97" s="70">
        <f>E98+E99+E100</f>
        <v>2279</v>
      </c>
    </row>
    <row r="98" spans="1:5" ht="75">
      <c r="A98" s="17" t="s">
        <v>90</v>
      </c>
      <c r="B98" s="16" t="s">
        <v>51</v>
      </c>
      <c r="C98" s="16">
        <v>100</v>
      </c>
      <c r="D98" s="70">
        <v>2071.3000000000002</v>
      </c>
      <c r="E98" s="70">
        <v>2071.3000000000002</v>
      </c>
    </row>
    <row r="99" spans="1:5" ht="30">
      <c r="A99" s="15" t="s">
        <v>89</v>
      </c>
      <c r="B99" s="16" t="s">
        <v>51</v>
      </c>
      <c r="C99" s="16">
        <v>200</v>
      </c>
      <c r="D99" s="70">
        <v>318.5</v>
      </c>
      <c r="E99" s="70">
        <v>172.7</v>
      </c>
    </row>
    <row r="100" spans="1:5">
      <c r="A100" s="15" t="s">
        <v>91</v>
      </c>
      <c r="B100" s="16" t="s">
        <v>51</v>
      </c>
      <c r="C100" s="16">
        <v>800</v>
      </c>
      <c r="D100" s="70">
        <v>35</v>
      </c>
      <c r="E100" s="70">
        <v>35</v>
      </c>
    </row>
    <row r="101" spans="1:5" ht="43.5" customHeight="1">
      <c r="A101" s="50" t="s">
        <v>140</v>
      </c>
      <c r="B101" s="16" t="s">
        <v>176</v>
      </c>
      <c r="C101" s="16"/>
      <c r="D101" s="70">
        <f>D102</f>
        <v>465.9</v>
      </c>
      <c r="E101" s="70">
        <f>E102</f>
        <v>0</v>
      </c>
    </row>
    <row r="102" spans="1:5" ht="75">
      <c r="A102" s="53" t="s">
        <v>90</v>
      </c>
      <c r="B102" s="16" t="s">
        <v>176</v>
      </c>
      <c r="C102" s="16">
        <v>100</v>
      </c>
      <c r="D102" s="70">
        <v>465.9</v>
      </c>
      <c r="E102" s="70">
        <v>0</v>
      </c>
    </row>
    <row r="103" spans="1:5" ht="57">
      <c r="A103" s="14" t="s">
        <v>152</v>
      </c>
      <c r="B103" s="9" t="s">
        <v>52</v>
      </c>
      <c r="C103" s="9"/>
      <c r="D103" s="74">
        <f>D104</f>
        <v>2087.6999999999998</v>
      </c>
      <c r="E103" s="74">
        <f>E104</f>
        <v>2013.6999999999998</v>
      </c>
    </row>
    <row r="104" spans="1:5" ht="60">
      <c r="A104" s="18" t="s">
        <v>199</v>
      </c>
      <c r="B104" s="23" t="s">
        <v>53</v>
      </c>
      <c r="C104" s="23"/>
      <c r="D104" s="75">
        <f>D105</f>
        <v>2087.6999999999998</v>
      </c>
      <c r="E104" s="75">
        <f>E105</f>
        <v>2013.6999999999998</v>
      </c>
    </row>
    <row r="105" spans="1:5" ht="60">
      <c r="A105" s="17" t="s">
        <v>135</v>
      </c>
      <c r="B105" s="16" t="s">
        <v>54</v>
      </c>
      <c r="C105" s="16"/>
      <c r="D105" s="70">
        <f>D109+D115+D106+D113+D117+D111</f>
        <v>2087.6999999999998</v>
      </c>
      <c r="E105" s="70">
        <f>E109+E115+E106+E113+E117+E111</f>
        <v>2013.6999999999998</v>
      </c>
    </row>
    <row r="106" spans="1:5" ht="30">
      <c r="A106" s="49" t="s">
        <v>174</v>
      </c>
      <c r="B106" s="51" t="s">
        <v>175</v>
      </c>
      <c r="C106" s="51"/>
      <c r="D106" s="70">
        <f>D107+D108</f>
        <v>1962</v>
      </c>
      <c r="E106" s="70">
        <f>E107+E108</f>
        <v>1890</v>
      </c>
    </row>
    <row r="107" spans="1:5" ht="75">
      <c r="A107" s="73" t="s">
        <v>90</v>
      </c>
      <c r="B107" s="51" t="s">
        <v>175</v>
      </c>
      <c r="C107" s="51">
        <v>100</v>
      </c>
      <c r="D107" s="70">
        <v>1831.9</v>
      </c>
      <c r="E107" s="70">
        <v>1831.9</v>
      </c>
    </row>
    <row r="108" spans="1:5" ht="30">
      <c r="A108" s="50" t="s">
        <v>89</v>
      </c>
      <c r="B108" s="51" t="s">
        <v>175</v>
      </c>
      <c r="C108" s="51">
        <v>200</v>
      </c>
      <c r="D108" s="70">
        <v>130.1</v>
      </c>
      <c r="E108" s="70">
        <v>58.1</v>
      </c>
    </row>
    <row r="109" spans="1:5" ht="60">
      <c r="A109" s="15" t="s">
        <v>304</v>
      </c>
      <c r="B109" s="16" t="s">
        <v>144</v>
      </c>
      <c r="C109" s="16"/>
      <c r="D109" s="70">
        <f>D110</f>
        <v>61</v>
      </c>
      <c r="E109" s="70">
        <f>E110</f>
        <v>60</v>
      </c>
    </row>
    <row r="110" spans="1:5" ht="59.25" customHeight="1">
      <c r="A110" s="73" t="s">
        <v>90</v>
      </c>
      <c r="B110" s="16" t="s">
        <v>144</v>
      </c>
      <c r="C110" s="16">
        <v>100</v>
      </c>
      <c r="D110" s="70">
        <v>61</v>
      </c>
      <c r="E110" s="70">
        <v>60</v>
      </c>
    </row>
    <row r="111" spans="1:5" ht="63" customHeight="1">
      <c r="A111" s="59" t="s">
        <v>231</v>
      </c>
      <c r="B111" s="51" t="s">
        <v>232</v>
      </c>
      <c r="C111" s="51"/>
      <c r="D111" s="70">
        <f>D112</f>
        <v>61</v>
      </c>
      <c r="E111" s="70">
        <f>E112</f>
        <v>60</v>
      </c>
    </row>
    <row r="112" spans="1:5" ht="25.5" customHeight="1">
      <c r="A112" s="50" t="s">
        <v>93</v>
      </c>
      <c r="B112" s="51" t="s">
        <v>232</v>
      </c>
      <c r="C112" s="51">
        <v>500</v>
      </c>
      <c r="D112" s="70">
        <v>61</v>
      </c>
      <c r="E112" s="70">
        <v>60</v>
      </c>
    </row>
    <row r="113" spans="1:5" ht="47.25" customHeight="1">
      <c r="A113" s="59" t="s">
        <v>213</v>
      </c>
      <c r="B113" s="51" t="s">
        <v>214</v>
      </c>
      <c r="C113" s="51"/>
      <c r="D113" s="70">
        <f>D114</f>
        <v>3</v>
      </c>
      <c r="E113" s="70">
        <f>E114</f>
        <v>3</v>
      </c>
    </row>
    <row r="114" spans="1:5" ht="30.75" customHeight="1">
      <c r="A114" s="50" t="s">
        <v>89</v>
      </c>
      <c r="B114" s="51" t="s">
        <v>214</v>
      </c>
      <c r="C114" s="51">
        <v>200</v>
      </c>
      <c r="D114" s="70">
        <v>3</v>
      </c>
      <c r="E114" s="70">
        <v>3</v>
      </c>
    </row>
    <row r="115" spans="1:5" ht="56.25" customHeight="1">
      <c r="A115" s="15" t="s">
        <v>305</v>
      </c>
      <c r="B115" s="16" t="s">
        <v>148</v>
      </c>
      <c r="C115" s="16"/>
      <c r="D115" s="70">
        <f>D116</f>
        <v>0.6</v>
      </c>
      <c r="E115" s="70">
        <f>E116</f>
        <v>0.6</v>
      </c>
    </row>
    <row r="116" spans="1:5" ht="75">
      <c r="A116" s="73" t="s">
        <v>90</v>
      </c>
      <c r="B116" s="16" t="s">
        <v>148</v>
      </c>
      <c r="C116" s="16">
        <v>100</v>
      </c>
      <c r="D116" s="70">
        <v>0.6</v>
      </c>
      <c r="E116" s="70">
        <v>0.6</v>
      </c>
    </row>
    <row r="117" spans="1:5" ht="45">
      <c r="A117" s="59" t="s">
        <v>215</v>
      </c>
      <c r="B117" s="51" t="s">
        <v>216</v>
      </c>
      <c r="C117" s="51"/>
      <c r="D117" s="70">
        <f>D118</f>
        <v>0.1</v>
      </c>
      <c r="E117" s="70">
        <f>E118</f>
        <v>0.1</v>
      </c>
    </row>
    <row r="118" spans="1:5" ht="30">
      <c r="A118" s="50" t="s">
        <v>89</v>
      </c>
      <c r="B118" s="51" t="s">
        <v>217</v>
      </c>
      <c r="C118" s="51">
        <v>200</v>
      </c>
      <c r="D118" s="70">
        <v>0.1</v>
      </c>
      <c r="E118" s="70">
        <v>0.1</v>
      </c>
    </row>
    <row r="119" spans="1:5" ht="71.25">
      <c r="A119" s="14" t="s">
        <v>153</v>
      </c>
      <c r="B119" s="9" t="s">
        <v>55</v>
      </c>
      <c r="C119" s="9"/>
      <c r="D119" s="74">
        <f>D120+D143</f>
        <v>13184.4</v>
      </c>
      <c r="E119" s="74">
        <f>E120+E143</f>
        <v>10196.200000000001</v>
      </c>
    </row>
    <row r="120" spans="1:5" ht="64.5" customHeight="1">
      <c r="A120" s="18" t="s">
        <v>200</v>
      </c>
      <c r="B120" s="23" t="s">
        <v>56</v>
      </c>
      <c r="C120" s="23"/>
      <c r="D120" s="75">
        <f>D121+D140</f>
        <v>11792.3</v>
      </c>
      <c r="E120" s="75">
        <f>E121+E140</f>
        <v>9206.2000000000007</v>
      </c>
    </row>
    <row r="121" spans="1:5" ht="45">
      <c r="A121" s="17" t="s">
        <v>15</v>
      </c>
      <c r="B121" s="16" t="s">
        <v>57</v>
      </c>
      <c r="C121" s="16"/>
      <c r="D121" s="70">
        <f>D126+D128+D130+D138+D134+D136+D122+D124+D132</f>
        <v>6792.3</v>
      </c>
      <c r="E121" s="70">
        <f>E126+E128+E130+E138+E134+E136</f>
        <v>4206.2</v>
      </c>
    </row>
    <row r="122" spans="1:5" ht="30">
      <c r="A122" s="50" t="s">
        <v>289</v>
      </c>
      <c r="B122" s="56" t="s">
        <v>290</v>
      </c>
      <c r="C122" s="56"/>
      <c r="D122" s="70">
        <f>D123</f>
        <v>200</v>
      </c>
      <c r="E122" s="70">
        <v>0</v>
      </c>
    </row>
    <row r="123" spans="1:5" ht="30">
      <c r="A123" s="50" t="s">
        <v>89</v>
      </c>
      <c r="B123" s="56" t="s">
        <v>290</v>
      </c>
      <c r="C123" s="56">
        <v>200</v>
      </c>
      <c r="D123" s="70">
        <v>200</v>
      </c>
      <c r="E123" s="70">
        <v>0</v>
      </c>
    </row>
    <row r="124" spans="1:5" ht="45">
      <c r="A124" s="50" t="s">
        <v>291</v>
      </c>
      <c r="B124" s="56" t="s">
        <v>292</v>
      </c>
      <c r="C124" s="56"/>
      <c r="D124" s="70">
        <f>D125</f>
        <v>100</v>
      </c>
      <c r="E124" s="70">
        <v>0</v>
      </c>
    </row>
    <row r="125" spans="1:5" ht="30">
      <c r="A125" s="50" t="s">
        <v>89</v>
      </c>
      <c r="B125" s="56" t="s">
        <v>292</v>
      </c>
      <c r="C125" s="56">
        <v>200</v>
      </c>
      <c r="D125" s="70">
        <v>100</v>
      </c>
      <c r="E125" s="70">
        <v>0</v>
      </c>
    </row>
    <row r="126" spans="1:5" ht="105">
      <c r="A126" s="17" t="s">
        <v>179</v>
      </c>
      <c r="B126" s="16" t="s">
        <v>58</v>
      </c>
      <c r="C126" s="16"/>
      <c r="D126" s="70">
        <f>D127</f>
        <v>250</v>
      </c>
      <c r="E126" s="70">
        <f>E127</f>
        <v>250</v>
      </c>
    </row>
    <row r="127" spans="1:5">
      <c r="A127" s="15" t="s">
        <v>93</v>
      </c>
      <c r="B127" s="16" t="s">
        <v>58</v>
      </c>
      <c r="C127" s="16">
        <v>500</v>
      </c>
      <c r="D127" s="70">
        <v>250</v>
      </c>
      <c r="E127" s="70">
        <v>250</v>
      </c>
    </row>
    <row r="128" spans="1:5" ht="45">
      <c r="A128" s="81" t="s">
        <v>219</v>
      </c>
      <c r="B128" s="16" t="s">
        <v>220</v>
      </c>
      <c r="C128" s="78"/>
      <c r="D128" s="70">
        <f>D129</f>
        <v>199</v>
      </c>
      <c r="E128" s="70">
        <f>E129</f>
        <v>196</v>
      </c>
    </row>
    <row r="129" spans="1:5">
      <c r="A129" s="15" t="s">
        <v>93</v>
      </c>
      <c r="B129" s="16" t="s">
        <v>220</v>
      </c>
      <c r="C129" s="78">
        <v>500</v>
      </c>
      <c r="D129" s="70">
        <v>199</v>
      </c>
      <c r="E129" s="70">
        <v>196</v>
      </c>
    </row>
    <row r="130" spans="1:5" ht="60">
      <c r="A130" s="50" t="s">
        <v>271</v>
      </c>
      <c r="B130" s="51" t="s">
        <v>314</v>
      </c>
      <c r="C130" s="51"/>
      <c r="D130" s="70">
        <f>D131</f>
        <v>2979</v>
      </c>
      <c r="E130" s="70">
        <f>E131</f>
        <v>2944</v>
      </c>
    </row>
    <row r="131" spans="1:5">
      <c r="A131" s="50" t="s">
        <v>93</v>
      </c>
      <c r="B131" s="51" t="s">
        <v>314</v>
      </c>
      <c r="C131" s="51">
        <v>500</v>
      </c>
      <c r="D131" s="70">
        <v>2979</v>
      </c>
      <c r="E131" s="70">
        <v>2944</v>
      </c>
    </row>
    <row r="132" spans="1:5" ht="45">
      <c r="A132" s="49" t="s">
        <v>293</v>
      </c>
      <c r="B132" s="56" t="s">
        <v>294</v>
      </c>
      <c r="C132" s="56"/>
      <c r="D132" s="70">
        <f>D133</f>
        <v>234</v>
      </c>
      <c r="E132" s="70">
        <v>0</v>
      </c>
    </row>
    <row r="133" spans="1:5" ht="30">
      <c r="A133" s="49" t="s">
        <v>279</v>
      </c>
      <c r="B133" s="56" t="s">
        <v>294</v>
      </c>
      <c r="C133" s="56">
        <v>400</v>
      </c>
      <c r="D133" s="70">
        <v>234</v>
      </c>
      <c r="E133" s="70">
        <v>0</v>
      </c>
    </row>
    <row r="134" spans="1:5" ht="45">
      <c r="A134" s="49" t="s">
        <v>80</v>
      </c>
      <c r="B134" s="51" t="s">
        <v>59</v>
      </c>
      <c r="C134" s="51"/>
      <c r="D134" s="70">
        <f>D135</f>
        <v>500</v>
      </c>
      <c r="E134" s="72">
        <f>E135</f>
        <v>0</v>
      </c>
    </row>
    <row r="135" spans="1:5">
      <c r="A135" s="50" t="s">
        <v>91</v>
      </c>
      <c r="B135" s="51" t="s">
        <v>59</v>
      </c>
      <c r="C135" s="51">
        <v>800</v>
      </c>
      <c r="D135" s="70">
        <v>500</v>
      </c>
      <c r="E135" s="72">
        <v>0</v>
      </c>
    </row>
    <row r="136" spans="1:5" ht="30">
      <c r="A136" s="50" t="s">
        <v>242</v>
      </c>
      <c r="B136" s="51" t="s">
        <v>243</v>
      </c>
      <c r="C136" s="51"/>
      <c r="D136" s="70">
        <f>D137</f>
        <v>800</v>
      </c>
      <c r="E136" s="72">
        <f>E137</f>
        <v>0</v>
      </c>
    </row>
    <row r="137" spans="1:5">
      <c r="A137" s="50" t="s">
        <v>91</v>
      </c>
      <c r="B137" s="51" t="s">
        <v>243</v>
      </c>
      <c r="C137" s="51">
        <v>800</v>
      </c>
      <c r="D137" s="70">
        <v>800</v>
      </c>
      <c r="E137" s="72">
        <v>0</v>
      </c>
    </row>
    <row r="138" spans="1:5" ht="105">
      <c r="A138" s="50" t="s">
        <v>315</v>
      </c>
      <c r="B138" s="16" t="s">
        <v>218</v>
      </c>
      <c r="C138" s="16"/>
      <c r="D138" s="70">
        <f>D139</f>
        <v>1530.3</v>
      </c>
      <c r="E138" s="70">
        <f>E139</f>
        <v>816.2</v>
      </c>
    </row>
    <row r="139" spans="1:5">
      <c r="A139" s="15" t="s">
        <v>93</v>
      </c>
      <c r="B139" s="16" t="s">
        <v>218</v>
      </c>
      <c r="C139" s="16">
        <v>500</v>
      </c>
      <c r="D139" s="70">
        <v>1530.3</v>
      </c>
      <c r="E139" s="70">
        <v>816.2</v>
      </c>
    </row>
    <row r="140" spans="1:5">
      <c r="A140" s="50" t="s">
        <v>276</v>
      </c>
      <c r="B140" s="51" t="s">
        <v>280</v>
      </c>
      <c r="C140" s="51"/>
      <c r="D140" s="70">
        <f>D141</f>
        <v>5000</v>
      </c>
      <c r="E140" s="70">
        <f>E141</f>
        <v>5000</v>
      </c>
    </row>
    <row r="141" spans="1:5" ht="45">
      <c r="A141" s="50" t="s">
        <v>277</v>
      </c>
      <c r="B141" s="51" t="s">
        <v>281</v>
      </c>
      <c r="C141" s="51"/>
      <c r="D141" s="70">
        <f>D142</f>
        <v>5000</v>
      </c>
      <c r="E141" s="70">
        <f>E142</f>
        <v>5000</v>
      </c>
    </row>
    <row r="142" spans="1:5" ht="30">
      <c r="A142" s="49" t="s">
        <v>279</v>
      </c>
      <c r="B142" s="51" t="s">
        <v>281</v>
      </c>
      <c r="C142" s="51">
        <v>400</v>
      </c>
      <c r="D142" s="70">
        <v>5000</v>
      </c>
      <c r="E142" s="70">
        <v>5000</v>
      </c>
    </row>
    <row r="143" spans="1:5">
      <c r="A143" s="18" t="s">
        <v>201</v>
      </c>
      <c r="B143" s="23" t="s">
        <v>60</v>
      </c>
      <c r="C143" s="23"/>
      <c r="D143" s="75">
        <f t="shared" ref="D143:E149" si="1">D144</f>
        <v>1392.1</v>
      </c>
      <c r="E143" s="75">
        <f t="shared" si="1"/>
        <v>990</v>
      </c>
    </row>
    <row r="144" spans="1:5" ht="30">
      <c r="A144" s="17" t="s">
        <v>17</v>
      </c>
      <c r="B144" s="16" t="s">
        <v>61</v>
      </c>
      <c r="C144" s="16"/>
      <c r="D144" s="70">
        <f>D149+D151+D145+D147</f>
        <v>1392.1</v>
      </c>
      <c r="E144" s="70">
        <f>E149+E151</f>
        <v>990</v>
      </c>
    </row>
    <row r="145" spans="1:5" ht="165">
      <c r="A145" s="49" t="s">
        <v>285</v>
      </c>
      <c r="B145" s="56" t="s">
        <v>286</v>
      </c>
      <c r="C145" s="56"/>
      <c r="D145" s="70">
        <f>D146</f>
        <v>302.10000000000002</v>
      </c>
      <c r="E145" s="70">
        <v>0</v>
      </c>
    </row>
    <row r="146" spans="1:5" ht="30">
      <c r="A146" s="50" t="s">
        <v>89</v>
      </c>
      <c r="B146" s="56" t="s">
        <v>286</v>
      </c>
      <c r="C146" s="56">
        <v>200</v>
      </c>
      <c r="D146" s="70">
        <v>302.10000000000002</v>
      </c>
      <c r="E146" s="70">
        <v>0</v>
      </c>
    </row>
    <row r="147" spans="1:5" ht="30">
      <c r="A147" s="53" t="s">
        <v>287</v>
      </c>
      <c r="B147" s="51" t="s">
        <v>288</v>
      </c>
      <c r="C147" s="51"/>
      <c r="D147" s="70">
        <f>D148</f>
        <v>100</v>
      </c>
      <c r="E147" s="70">
        <v>0</v>
      </c>
    </row>
    <row r="148" spans="1:5" ht="30">
      <c r="A148" s="50" t="s">
        <v>89</v>
      </c>
      <c r="B148" s="51" t="s">
        <v>288</v>
      </c>
      <c r="C148" s="51">
        <v>200</v>
      </c>
      <c r="D148" s="70">
        <v>100</v>
      </c>
      <c r="E148" s="70">
        <v>0</v>
      </c>
    </row>
    <row r="149" spans="1:5" ht="142.5" customHeight="1">
      <c r="A149" s="17" t="s">
        <v>97</v>
      </c>
      <c r="B149" s="16" t="s">
        <v>62</v>
      </c>
      <c r="C149" s="16"/>
      <c r="D149" s="70">
        <f t="shared" si="1"/>
        <v>1</v>
      </c>
      <c r="E149" s="70">
        <f t="shared" si="1"/>
        <v>1</v>
      </c>
    </row>
    <row r="150" spans="1:5" ht="30">
      <c r="A150" s="15" t="s">
        <v>89</v>
      </c>
      <c r="B150" s="16" t="s">
        <v>62</v>
      </c>
      <c r="C150" s="16">
        <v>200</v>
      </c>
      <c r="D150" s="70">
        <v>1</v>
      </c>
      <c r="E150" s="70">
        <v>1</v>
      </c>
    </row>
    <row r="151" spans="1:5" ht="105">
      <c r="A151" s="49" t="s">
        <v>307</v>
      </c>
      <c r="B151" s="51" t="s">
        <v>272</v>
      </c>
      <c r="C151" s="51"/>
      <c r="D151" s="70">
        <f>D152</f>
        <v>989</v>
      </c>
      <c r="E151" s="70">
        <f>E152</f>
        <v>989</v>
      </c>
    </row>
    <row r="152" spans="1:5" ht="30">
      <c r="A152" s="49" t="s">
        <v>279</v>
      </c>
      <c r="B152" s="51" t="s">
        <v>272</v>
      </c>
      <c r="C152" s="51">
        <v>400</v>
      </c>
      <c r="D152" s="70">
        <v>989</v>
      </c>
      <c r="E152" s="70">
        <v>989</v>
      </c>
    </row>
    <row r="153" spans="1:5" ht="57">
      <c r="A153" s="14" t="s">
        <v>154</v>
      </c>
      <c r="B153" s="9" t="s">
        <v>63</v>
      </c>
      <c r="C153" s="9"/>
      <c r="D153" s="74">
        <f>D154</f>
        <v>56236</v>
      </c>
      <c r="E153" s="74">
        <f>E154</f>
        <v>56865</v>
      </c>
    </row>
    <row r="154" spans="1:5" ht="60">
      <c r="A154" s="18" t="s">
        <v>202</v>
      </c>
      <c r="B154" s="23" t="s">
        <v>64</v>
      </c>
      <c r="C154" s="23"/>
      <c r="D154" s="75">
        <f>D155</f>
        <v>56236</v>
      </c>
      <c r="E154" s="75">
        <f>E155</f>
        <v>56865</v>
      </c>
    </row>
    <row r="155" spans="1:5" ht="74.25" customHeight="1">
      <c r="A155" s="17" t="s">
        <v>19</v>
      </c>
      <c r="B155" s="16" t="s">
        <v>65</v>
      </c>
      <c r="C155" s="16"/>
      <c r="D155" s="70">
        <f>D156+D158+D160+D162+D164</f>
        <v>56236</v>
      </c>
      <c r="E155" s="70">
        <f>E156+E158+E160+E162+E164</f>
        <v>56865</v>
      </c>
    </row>
    <row r="156" spans="1:5" ht="60">
      <c r="A156" s="21" t="s">
        <v>203</v>
      </c>
      <c r="B156" s="16" t="s">
        <v>66</v>
      </c>
      <c r="C156" s="16"/>
      <c r="D156" s="70">
        <f>D157</f>
        <v>13158.7</v>
      </c>
      <c r="E156" s="70">
        <f>E157</f>
        <v>13152.4</v>
      </c>
    </row>
    <row r="157" spans="1:5" ht="30">
      <c r="A157" s="15" t="s">
        <v>89</v>
      </c>
      <c r="B157" s="16" t="s">
        <v>66</v>
      </c>
      <c r="C157" s="16">
        <v>200</v>
      </c>
      <c r="D157" s="70">
        <v>13158.7</v>
      </c>
      <c r="E157" s="70">
        <v>13152.4</v>
      </c>
    </row>
    <row r="158" spans="1:5" ht="120" customHeight="1">
      <c r="A158" s="50" t="s">
        <v>208</v>
      </c>
      <c r="B158" s="16" t="s">
        <v>141</v>
      </c>
      <c r="C158" s="20"/>
      <c r="D158" s="72">
        <f>D159</f>
        <v>100</v>
      </c>
      <c r="E158" s="72">
        <f>E159</f>
        <v>100</v>
      </c>
    </row>
    <row r="159" spans="1:5" ht="39" customHeight="1">
      <c r="A159" s="15" t="s">
        <v>89</v>
      </c>
      <c r="B159" s="16" t="s">
        <v>141</v>
      </c>
      <c r="C159" s="20" t="s">
        <v>112</v>
      </c>
      <c r="D159" s="72">
        <v>100</v>
      </c>
      <c r="E159" s="72">
        <v>100</v>
      </c>
    </row>
    <row r="160" spans="1:5" ht="90">
      <c r="A160" s="17" t="s">
        <v>209</v>
      </c>
      <c r="B160" s="16" t="s">
        <v>67</v>
      </c>
      <c r="C160" s="16"/>
      <c r="D160" s="70">
        <f>D161</f>
        <v>27947</v>
      </c>
      <c r="E160" s="70">
        <f>E161</f>
        <v>28576</v>
      </c>
    </row>
    <row r="161" spans="1:5" ht="30">
      <c r="A161" s="15" t="s">
        <v>89</v>
      </c>
      <c r="B161" s="16" t="s">
        <v>67</v>
      </c>
      <c r="C161" s="16">
        <v>200</v>
      </c>
      <c r="D161" s="70">
        <v>27947</v>
      </c>
      <c r="E161" s="70">
        <v>28576</v>
      </c>
    </row>
    <row r="162" spans="1:5" ht="75">
      <c r="A162" s="15" t="s">
        <v>124</v>
      </c>
      <c r="B162" s="16" t="s">
        <v>125</v>
      </c>
      <c r="C162" s="16"/>
      <c r="D162" s="70">
        <f>D163</f>
        <v>14748</v>
      </c>
      <c r="E162" s="70">
        <f>E163</f>
        <v>14748</v>
      </c>
    </row>
    <row r="163" spans="1:5" ht="30">
      <c r="A163" s="15" t="s">
        <v>89</v>
      </c>
      <c r="B163" s="16" t="s">
        <v>125</v>
      </c>
      <c r="C163" s="16">
        <v>200</v>
      </c>
      <c r="D163" s="70">
        <v>14748</v>
      </c>
      <c r="E163" s="70">
        <v>14748</v>
      </c>
    </row>
    <row r="164" spans="1:5" ht="75">
      <c r="A164" s="17" t="s">
        <v>95</v>
      </c>
      <c r="B164" s="16" t="s">
        <v>147</v>
      </c>
      <c r="C164" s="16"/>
      <c r="D164" s="70">
        <f>D165</f>
        <v>282.3</v>
      </c>
      <c r="E164" s="70">
        <f>E165</f>
        <v>288.60000000000002</v>
      </c>
    </row>
    <row r="165" spans="1:5" ht="30">
      <c r="A165" s="15" t="s">
        <v>89</v>
      </c>
      <c r="B165" s="16" t="s">
        <v>147</v>
      </c>
      <c r="C165" s="16">
        <v>200</v>
      </c>
      <c r="D165" s="70">
        <v>282.3</v>
      </c>
      <c r="E165" s="70">
        <v>288.60000000000002</v>
      </c>
    </row>
    <row r="166" spans="1:5" ht="99.75">
      <c r="A166" s="22" t="s">
        <v>155</v>
      </c>
      <c r="B166" s="9" t="s">
        <v>68</v>
      </c>
      <c r="C166" s="9"/>
      <c r="D166" s="74">
        <f>D167+D197</f>
        <v>36854.199999999997</v>
      </c>
      <c r="E166" s="74">
        <f>E167+E197</f>
        <v>31669.3</v>
      </c>
    </row>
    <row r="167" spans="1:5" ht="49.5" customHeight="1">
      <c r="A167" s="55" t="s">
        <v>204</v>
      </c>
      <c r="B167" s="23" t="s">
        <v>69</v>
      </c>
      <c r="C167" s="23"/>
      <c r="D167" s="75">
        <f>D168</f>
        <v>27600.899999999998</v>
      </c>
      <c r="E167" s="75">
        <f>E168</f>
        <v>23818.3</v>
      </c>
    </row>
    <row r="168" spans="1:5" ht="30">
      <c r="A168" s="17" t="s">
        <v>23</v>
      </c>
      <c r="B168" s="16" t="s">
        <v>70</v>
      </c>
      <c r="C168" s="16"/>
      <c r="D168" s="70">
        <f>D169+D175+D177+D179+D181+D184+D187+D189+D191+D193+D173+D195</f>
        <v>27600.899999999998</v>
      </c>
      <c r="E168" s="70">
        <f>E169+E175+E177+E179+E181+E184+E187+E189+E191+E193+E173+E195</f>
        <v>23818.3</v>
      </c>
    </row>
    <row r="169" spans="1:5" ht="30">
      <c r="A169" s="17" t="s">
        <v>79</v>
      </c>
      <c r="B169" s="16" t="s">
        <v>71</v>
      </c>
      <c r="C169" s="16"/>
      <c r="D169" s="70">
        <f>D170+D171+D172</f>
        <v>21981.8</v>
      </c>
      <c r="E169" s="70">
        <f>E170+E171+E172</f>
        <v>20713.3</v>
      </c>
    </row>
    <row r="170" spans="1:5" ht="75">
      <c r="A170" s="49" t="s">
        <v>90</v>
      </c>
      <c r="B170" s="51" t="s">
        <v>71</v>
      </c>
      <c r="C170" s="51">
        <v>100</v>
      </c>
      <c r="D170" s="70">
        <v>17604.599999999999</v>
      </c>
      <c r="E170" s="70">
        <v>17604.599999999999</v>
      </c>
    </row>
    <row r="171" spans="1:5" ht="30">
      <c r="A171" s="50" t="s">
        <v>89</v>
      </c>
      <c r="B171" s="51" t="s">
        <v>71</v>
      </c>
      <c r="C171" s="51">
        <v>200</v>
      </c>
      <c r="D171" s="70">
        <v>4351.2</v>
      </c>
      <c r="E171" s="70">
        <v>3082.7</v>
      </c>
    </row>
    <row r="172" spans="1:5">
      <c r="A172" s="50" t="s">
        <v>91</v>
      </c>
      <c r="B172" s="51" t="s">
        <v>71</v>
      </c>
      <c r="C172" s="51">
        <v>800</v>
      </c>
      <c r="D172" s="70">
        <v>26</v>
      </c>
      <c r="E172" s="70">
        <v>26</v>
      </c>
    </row>
    <row r="173" spans="1:5" ht="60">
      <c r="A173" s="50" t="s">
        <v>140</v>
      </c>
      <c r="B173" s="56" t="s">
        <v>252</v>
      </c>
      <c r="C173" s="56"/>
      <c r="D173" s="70">
        <f>D174</f>
        <v>2234.5</v>
      </c>
      <c r="E173" s="70">
        <f>E174</f>
        <v>0</v>
      </c>
    </row>
    <row r="174" spans="1:5" ht="75">
      <c r="A174" s="49" t="s">
        <v>90</v>
      </c>
      <c r="B174" s="56" t="s">
        <v>252</v>
      </c>
      <c r="C174" s="56">
        <v>100</v>
      </c>
      <c r="D174" s="70">
        <v>2234.5</v>
      </c>
      <c r="E174" s="70">
        <v>0</v>
      </c>
    </row>
    <row r="175" spans="1:5">
      <c r="A175" s="15" t="s">
        <v>115</v>
      </c>
      <c r="B175" s="16" t="s">
        <v>122</v>
      </c>
      <c r="C175" s="16"/>
      <c r="D175" s="70">
        <f>D176</f>
        <v>1813</v>
      </c>
      <c r="E175" s="70">
        <f>E176</f>
        <v>1813</v>
      </c>
    </row>
    <row r="176" spans="1:5" ht="75">
      <c r="A176" s="15" t="s">
        <v>90</v>
      </c>
      <c r="B176" s="16" t="s">
        <v>122</v>
      </c>
      <c r="C176" s="16">
        <v>100</v>
      </c>
      <c r="D176" s="70">
        <v>1813</v>
      </c>
      <c r="E176" s="70">
        <v>1813</v>
      </c>
    </row>
    <row r="177" spans="1:5" ht="135">
      <c r="A177" s="17" t="s">
        <v>136</v>
      </c>
      <c r="B177" s="16" t="s">
        <v>72</v>
      </c>
      <c r="C177" s="16"/>
      <c r="D177" s="70">
        <f>D178</f>
        <v>118.8</v>
      </c>
      <c r="E177" s="70">
        <f>E178</f>
        <v>118.8</v>
      </c>
    </row>
    <row r="178" spans="1:5" ht="30">
      <c r="A178" s="17" t="s">
        <v>92</v>
      </c>
      <c r="B178" s="16" t="s">
        <v>72</v>
      </c>
      <c r="C178" s="16">
        <v>300</v>
      </c>
      <c r="D178" s="70">
        <v>118.8</v>
      </c>
      <c r="E178" s="70">
        <v>118.8</v>
      </c>
    </row>
    <row r="179" spans="1:5" ht="60">
      <c r="A179" s="17" t="s">
        <v>139</v>
      </c>
      <c r="B179" s="16" t="s">
        <v>149</v>
      </c>
      <c r="C179" s="16"/>
      <c r="D179" s="70">
        <f>D180</f>
        <v>2</v>
      </c>
      <c r="E179" s="70">
        <f>E180</f>
        <v>2</v>
      </c>
    </row>
    <row r="180" spans="1:5" ht="75">
      <c r="A180" s="17" t="s">
        <v>90</v>
      </c>
      <c r="B180" s="16" t="s">
        <v>149</v>
      </c>
      <c r="C180" s="16">
        <v>100</v>
      </c>
      <c r="D180" s="70">
        <v>2</v>
      </c>
      <c r="E180" s="70">
        <v>2</v>
      </c>
    </row>
    <row r="181" spans="1:5" ht="75">
      <c r="A181" s="17" t="s">
        <v>98</v>
      </c>
      <c r="B181" s="16" t="s">
        <v>73</v>
      </c>
      <c r="C181" s="16"/>
      <c r="D181" s="70">
        <f>D182+D183</f>
        <v>552</v>
      </c>
      <c r="E181" s="70">
        <f>E182+E183</f>
        <v>552</v>
      </c>
    </row>
    <row r="182" spans="1:5" ht="75">
      <c r="A182" s="17" t="s">
        <v>90</v>
      </c>
      <c r="B182" s="16" t="s">
        <v>73</v>
      </c>
      <c r="C182" s="16">
        <v>100</v>
      </c>
      <c r="D182" s="70">
        <v>449.8</v>
      </c>
      <c r="E182" s="70">
        <v>449.8</v>
      </c>
    </row>
    <row r="183" spans="1:5" ht="30">
      <c r="A183" s="15" t="s">
        <v>89</v>
      </c>
      <c r="B183" s="16" t="s">
        <v>73</v>
      </c>
      <c r="C183" s="16">
        <v>200</v>
      </c>
      <c r="D183" s="70">
        <v>102.2</v>
      </c>
      <c r="E183" s="70">
        <v>102.2</v>
      </c>
    </row>
    <row r="184" spans="1:5" ht="75">
      <c r="A184" s="17" t="s">
        <v>99</v>
      </c>
      <c r="B184" s="16" t="s">
        <v>74</v>
      </c>
      <c r="C184" s="16"/>
      <c r="D184" s="70">
        <f>D185+D186</f>
        <v>66</v>
      </c>
      <c r="E184" s="70">
        <f>E185+E186</f>
        <v>66</v>
      </c>
    </row>
    <row r="185" spans="1:5" ht="75">
      <c r="A185" s="17" t="s">
        <v>90</v>
      </c>
      <c r="B185" s="16" t="s">
        <v>74</v>
      </c>
      <c r="C185" s="16">
        <v>100</v>
      </c>
      <c r="D185" s="70">
        <v>32.1</v>
      </c>
      <c r="E185" s="70">
        <v>32.1</v>
      </c>
    </row>
    <row r="186" spans="1:5" ht="30">
      <c r="A186" s="15" t="s">
        <v>89</v>
      </c>
      <c r="B186" s="16" t="s">
        <v>74</v>
      </c>
      <c r="C186" s="16">
        <v>200</v>
      </c>
      <c r="D186" s="70">
        <v>33.9</v>
      </c>
      <c r="E186" s="70">
        <v>33.9</v>
      </c>
    </row>
    <row r="187" spans="1:5" ht="90">
      <c r="A187" s="15" t="s">
        <v>117</v>
      </c>
      <c r="B187" s="16" t="s">
        <v>75</v>
      </c>
      <c r="C187" s="16"/>
      <c r="D187" s="70">
        <f>D188</f>
        <v>1</v>
      </c>
      <c r="E187" s="70">
        <f>E188</f>
        <v>1</v>
      </c>
    </row>
    <row r="188" spans="1:5" ht="30">
      <c r="A188" s="15" t="s">
        <v>89</v>
      </c>
      <c r="B188" s="16" t="s">
        <v>75</v>
      </c>
      <c r="C188" s="16">
        <v>200</v>
      </c>
      <c r="D188" s="70">
        <v>1</v>
      </c>
      <c r="E188" s="70">
        <v>1</v>
      </c>
    </row>
    <row r="189" spans="1:5" ht="60">
      <c r="A189" s="50" t="s">
        <v>317</v>
      </c>
      <c r="B189" s="16" t="s">
        <v>76</v>
      </c>
      <c r="C189" s="16"/>
      <c r="D189" s="70">
        <f>D190</f>
        <v>457.8</v>
      </c>
      <c r="E189" s="79">
        <f>E190</f>
        <v>475.2</v>
      </c>
    </row>
    <row r="190" spans="1:5">
      <c r="A190" s="17" t="s">
        <v>93</v>
      </c>
      <c r="B190" s="16" t="s">
        <v>76</v>
      </c>
      <c r="C190" s="16">
        <v>500</v>
      </c>
      <c r="D190" s="70">
        <v>457.8</v>
      </c>
      <c r="E190" s="79">
        <v>475.2</v>
      </c>
    </row>
    <row r="191" spans="1:5" ht="75">
      <c r="A191" s="17" t="s">
        <v>308</v>
      </c>
      <c r="B191" s="16" t="s">
        <v>142</v>
      </c>
      <c r="C191" s="16"/>
      <c r="D191" s="70">
        <f>D192</f>
        <v>2</v>
      </c>
      <c r="E191" s="70">
        <f>E192</f>
        <v>2</v>
      </c>
    </row>
    <row r="192" spans="1:5" ht="30">
      <c r="A192" s="15" t="s">
        <v>89</v>
      </c>
      <c r="B192" s="16" t="s">
        <v>142</v>
      </c>
      <c r="C192" s="16">
        <v>200</v>
      </c>
      <c r="D192" s="70">
        <v>2</v>
      </c>
      <c r="E192" s="70">
        <v>2</v>
      </c>
    </row>
    <row r="193" spans="1:5" ht="75">
      <c r="A193" s="17" t="s">
        <v>137</v>
      </c>
      <c r="B193" s="16" t="s">
        <v>77</v>
      </c>
      <c r="C193" s="16"/>
      <c r="D193" s="70">
        <f>D194</f>
        <v>75</v>
      </c>
      <c r="E193" s="70">
        <f>E194</f>
        <v>75</v>
      </c>
    </row>
    <row r="194" spans="1:5" ht="30">
      <c r="A194" s="15" t="s">
        <v>89</v>
      </c>
      <c r="B194" s="16" t="s">
        <v>77</v>
      </c>
      <c r="C194" s="16">
        <v>200</v>
      </c>
      <c r="D194" s="70">
        <v>75</v>
      </c>
      <c r="E194" s="70">
        <v>75</v>
      </c>
    </row>
    <row r="195" spans="1:5" ht="60">
      <c r="A195" s="89" t="s">
        <v>299</v>
      </c>
      <c r="B195" s="56" t="s">
        <v>300</v>
      </c>
      <c r="C195" s="56"/>
      <c r="D195" s="70">
        <f>D196</f>
        <v>297</v>
      </c>
      <c r="E195" s="70">
        <v>0</v>
      </c>
    </row>
    <row r="196" spans="1:5" ht="45">
      <c r="A196" s="90" t="s">
        <v>88</v>
      </c>
      <c r="B196" s="56" t="s">
        <v>300</v>
      </c>
      <c r="C196" s="56">
        <v>600</v>
      </c>
      <c r="D196" s="70">
        <v>297</v>
      </c>
      <c r="E196" s="70">
        <v>0</v>
      </c>
    </row>
    <row r="197" spans="1:5" ht="48" customHeight="1">
      <c r="A197" s="18" t="s">
        <v>205</v>
      </c>
      <c r="B197" s="23" t="s">
        <v>187</v>
      </c>
      <c r="C197" s="23"/>
      <c r="D197" s="75">
        <f>D198</f>
        <v>9253.2999999999993</v>
      </c>
      <c r="E197" s="75">
        <f>E198</f>
        <v>7851</v>
      </c>
    </row>
    <row r="198" spans="1:5" ht="45">
      <c r="A198" s="17" t="s">
        <v>102</v>
      </c>
      <c r="B198" s="16" t="s">
        <v>188</v>
      </c>
      <c r="C198" s="16"/>
      <c r="D198" s="70">
        <f>D207+D199+D203+D205</f>
        <v>9253.2999999999993</v>
      </c>
      <c r="E198" s="70">
        <f>E207+E199+E203</f>
        <v>7851</v>
      </c>
    </row>
    <row r="199" spans="1:5" ht="30">
      <c r="A199" s="17" t="s">
        <v>79</v>
      </c>
      <c r="B199" s="16" t="s">
        <v>189</v>
      </c>
      <c r="C199" s="16"/>
      <c r="D199" s="70">
        <f>D200+D201+D202</f>
        <v>4491.3999999999996</v>
      </c>
      <c r="E199" s="70">
        <f>E200+E201+E202</f>
        <v>4222</v>
      </c>
    </row>
    <row r="200" spans="1:5" ht="75">
      <c r="A200" s="17" t="s">
        <v>90</v>
      </c>
      <c r="B200" s="16" t="s">
        <v>189</v>
      </c>
      <c r="C200" s="16">
        <v>100</v>
      </c>
      <c r="D200" s="70">
        <v>4208.8999999999996</v>
      </c>
      <c r="E200" s="70">
        <v>4208.8999999999996</v>
      </c>
    </row>
    <row r="201" spans="1:5" ht="30">
      <c r="A201" s="50" t="s">
        <v>89</v>
      </c>
      <c r="B201" s="51" t="s">
        <v>189</v>
      </c>
      <c r="C201" s="51">
        <v>200</v>
      </c>
      <c r="D201" s="70">
        <v>281</v>
      </c>
      <c r="E201" s="70">
        <v>11.6</v>
      </c>
    </row>
    <row r="202" spans="1:5">
      <c r="A202" s="50" t="s">
        <v>91</v>
      </c>
      <c r="B202" s="51" t="s">
        <v>189</v>
      </c>
      <c r="C202" s="51">
        <v>800</v>
      </c>
      <c r="D202" s="70">
        <v>1.5</v>
      </c>
      <c r="E202" s="70">
        <v>1.5</v>
      </c>
    </row>
    <row r="203" spans="1:5" ht="60">
      <c r="A203" s="50" t="s">
        <v>140</v>
      </c>
      <c r="B203" s="51" t="s">
        <v>253</v>
      </c>
      <c r="C203" s="51"/>
      <c r="D203" s="70">
        <f>D204</f>
        <v>110.9</v>
      </c>
      <c r="E203" s="70">
        <f>E204</f>
        <v>0</v>
      </c>
    </row>
    <row r="204" spans="1:5" ht="75">
      <c r="A204" s="49" t="s">
        <v>90</v>
      </c>
      <c r="B204" s="51" t="s">
        <v>253</v>
      </c>
      <c r="C204" s="51">
        <v>100</v>
      </c>
      <c r="D204" s="70">
        <v>110.9</v>
      </c>
      <c r="E204" s="70">
        <v>0</v>
      </c>
    </row>
    <row r="205" spans="1:5" ht="30">
      <c r="A205" s="49" t="s">
        <v>282</v>
      </c>
      <c r="B205" s="51" t="s">
        <v>283</v>
      </c>
      <c r="C205" s="51"/>
      <c r="D205" s="70">
        <f>D206</f>
        <v>879</v>
      </c>
      <c r="E205" s="70">
        <v>0</v>
      </c>
    </row>
    <row r="206" spans="1:5" ht="30">
      <c r="A206" s="50" t="s">
        <v>89</v>
      </c>
      <c r="B206" s="51" t="s">
        <v>283</v>
      </c>
      <c r="C206" s="51">
        <v>200</v>
      </c>
      <c r="D206" s="70">
        <v>879</v>
      </c>
      <c r="E206" s="70">
        <v>0</v>
      </c>
    </row>
    <row r="207" spans="1:5" ht="45" customHeight="1">
      <c r="A207" s="49" t="s">
        <v>178</v>
      </c>
      <c r="B207" s="16" t="s">
        <v>190</v>
      </c>
      <c r="C207" s="16"/>
      <c r="D207" s="70">
        <f>D208</f>
        <v>3772</v>
      </c>
      <c r="E207" s="72">
        <f>E208</f>
        <v>3629</v>
      </c>
    </row>
    <row r="208" spans="1:5">
      <c r="A208" s="15" t="s">
        <v>93</v>
      </c>
      <c r="B208" s="16" t="s">
        <v>190</v>
      </c>
      <c r="C208" s="16">
        <v>500</v>
      </c>
      <c r="D208" s="70">
        <v>3772</v>
      </c>
      <c r="E208" s="72">
        <v>3629</v>
      </c>
    </row>
    <row r="209" spans="1:5" ht="57.75">
      <c r="A209" s="52" t="s">
        <v>177</v>
      </c>
      <c r="B209" s="80" t="s">
        <v>160</v>
      </c>
      <c r="C209" s="54"/>
      <c r="D209" s="69">
        <f>D210+D220</f>
        <v>4014.2</v>
      </c>
      <c r="E209" s="69">
        <f>E210+E220</f>
        <v>1652.8</v>
      </c>
    </row>
    <row r="210" spans="1:5">
      <c r="A210" s="18" t="s">
        <v>206</v>
      </c>
      <c r="B210" s="51" t="s">
        <v>180</v>
      </c>
      <c r="C210" s="23"/>
      <c r="D210" s="75">
        <f>D211</f>
        <v>1029</v>
      </c>
      <c r="E210" s="75">
        <f>E211</f>
        <v>760.8</v>
      </c>
    </row>
    <row r="211" spans="1:5">
      <c r="A211" s="17" t="s">
        <v>5</v>
      </c>
      <c r="B211" s="51" t="s">
        <v>181</v>
      </c>
      <c r="C211" s="16"/>
      <c r="D211" s="70">
        <f>D212+D214+D218+D216</f>
        <v>1029</v>
      </c>
      <c r="E211" s="70">
        <f>E212+E214+E218</f>
        <v>760.8</v>
      </c>
    </row>
    <row r="212" spans="1:5" ht="45">
      <c r="A212" s="17" t="s">
        <v>119</v>
      </c>
      <c r="B212" s="51" t="s">
        <v>182</v>
      </c>
      <c r="C212" s="16"/>
      <c r="D212" s="70">
        <f>D213</f>
        <v>799</v>
      </c>
      <c r="E212" s="70">
        <f>E213</f>
        <v>740.8</v>
      </c>
    </row>
    <row r="213" spans="1:5" ht="45">
      <c r="A213" s="15" t="s">
        <v>88</v>
      </c>
      <c r="B213" s="51" t="s">
        <v>182</v>
      </c>
      <c r="C213" s="16">
        <v>600</v>
      </c>
      <c r="D213" s="70">
        <v>799</v>
      </c>
      <c r="E213" s="70">
        <v>740.8</v>
      </c>
    </row>
    <row r="214" spans="1:5">
      <c r="A214" s="49" t="s">
        <v>249</v>
      </c>
      <c r="B214" s="51" t="s">
        <v>250</v>
      </c>
      <c r="C214" s="51"/>
      <c r="D214" s="70">
        <f>D215</f>
        <v>200</v>
      </c>
      <c r="E214" s="70">
        <f>E215</f>
        <v>0</v>
      </c>
    </row>
    <row r="215" spans="1:5" ht="45">
      <c r="A215" s="50" t="s">
        <v>88</v>
      </c>
      <c r="B215" s="51" t="s">
        <v>250</v>
      </c>
      <c r="C215" s="51">
        <v>600</v>
      </c>
      <c r="D215" s="70">
        <v>200</v>
      </c>
      <c r="E215" s="70">
        <v>0</v>
      </c>
    </row>
    <row r="216" spans="1:5" ht="75">
      <c r="A216" s="50" t="s">
        <v>297</v>
      </c>
      <c r="B216" s="56" t="s">
        <v>298</v>
      </c>
      <c r="C216" s="56"/>
      <c r="D216" s="70">
        <f>D217</f>
        <v>10</v>
      </c>
      <c r="E216" s="70">
        <v>0</v>
      </c>
    </row>
    <row r="217" spans="1:5" ht="30">
      <c r="A217" s="88" t="s">
        <v>92</v>
      </c>
      <c r="B217" s="56" t="s">
        <v>298</v>
      </c>
      <c r="C217" s="56">
        <v>300</v>
      </c>
      <c r="D217" s="70">
        <v>10</v>
      </c>
      <c r="E217" s="70">
        <v>0</v>
      </c>
    </row>
    <row r="218" spans="1:5" ht="60">
      <c r="A218" s="50" t="s">
        <v>278</v>
      </c>
      <c r="B218" s="51" t="s">
        <v>273</v>
      </c>
      <c r="C218" s="51"/>
      <c r="D218" s="70">
        <f>D219</f>
        <v>20</v>
      </c>
      <c r="E218" s="72">
        <f>E219</f>
        <v>20</v>
      </c>
    </row>
    <row r="219" spans="1:5" ht="45">
      <c r="A219" s="50" t="s">
        <v>88</v>
      </c>
      <c r="B219" s="51" t="s">
        <v>273</v>
      </c>
      <c r="C219" s="51">
        <v>600</v>
      </c>
      <c r="D219" s="70">
        <v>20</v>
      </c>
      <c r="E219" s="72">
        <v>20</v>
      </c>
    </row>
    <row r="220" spans="1:5" ht="45">
      <c r="A220" s="18" t="s">
        <v>210</v>
      </c>
      <c r="B220" s="51" t="s">
        <v>183</v>
      </c>
      <c r="C220" s="23"/>
      <c r="D220" s="75">
        <f>D221</f>
        <v>2985.2</v>
      </c>
      <c r="E220" s="75">
        <f>E221</f>
        <v>892</v>
      </c>
    </row>
    <row r="221" spans="1:5" ht="30">
      <c r="A221" s="17" t="s">
        <v>7</v>
      </c>
      <c r="B221" s="51" t="s">
        <v>184</v>
      </c>
      <c r="C221" s="16"/>
      <c r="D221" s="70">
        <f>D222+D224+D226</f>
        <v>2985.2</v>
      </c>
      <c r="E221" s="70">
        <f>E222+E224+E226</f>
        <v>892</v>
      </c>
    </row>
    <row r="222" spans="1:5" ht="45">
      <c r="A222" s="17" t="s">
        <v>119</v>
      </c>
      <c r="B222" s="51" t="s">
        <v>185</v>
      </c>
      <c r="C222" s="16"/>
      <c r="D222" s="70">
        <f>D223</f>
        <v>1091.2</v>
      </c>
      <c r="E222" s="70">
        <f>E223</f>
        <v>0</v>
      </c>
    </row>
    <row r="223" spans="1:5" ht="45">
      <c r="A223" s="15" t="s">
        <v>88</v>
      </c>
      <c r="B223" s="51" t="s">
        <v>185</v>
      </c>
      <c r="C223" s="16">
        <v>600</v>
      </c>
      <c r="D223" s="70">
        <v>1091.2</v>
      </c>
      <c r="E223" s="70">
        <v>0</v>
      </c>
    </row>
    <row r="224" spans="1:5" ht="30">
      <c r="A224" s="17" t="s">
        <v>27</v>
      </c>
      <c r="B224" s="51" t="s">
        <v>186</v>
      </c>
      <c r="C224" s="16"/>
      <c r="D224" s="70">
        <f>D225</f>
        <v>1764</v>
      </c>
      <c r="E224" s="70">
        <f>E225</f>
        <v>764</v>
      </c>
    </row>
    <row r="225" spans="1:5" ht="45">
      <c r="A225" s="15" t="s">
        <v>88</v>
      </c>
      <c r="B225" s="51" t="s">
        <v>186</v>
      </c>
      <c r="C225" s="16">
        <v>600</v>
      </c>
      <c r="D225" s="70">
        <v>1764</v>
      </c>
      <c r="E225" s="70">
        <v>764</v>
      </c>
    </row>
    <row r="226" spans="1:5" ht="105">
      <c r="A226" s="49" t="s">
        <v>207</v>
      </c>
      <c r="B226" s="51" t="s">
        <v>245</v>
      </c>
      <c r="C226" s="51"/>
      <c r="D226" s="70">
        <f>D227</f>
        <v>130</v>
      </c>
      <c r="E226" s="70">
        <f>E227</f>
        <v>128</v>
      </c>
    </row>
    <row r="227" spans="1:5" ht="45">
      <c r="A227" s="50" t="s">
        <v>88</v>
      </c>
      <c r="B227" s="51" t="s">
        <v>245</v>
      </c>
      <c r="C227" s="51">
        <v>600</v>
      </c>
      <c r="D227" s="70">
        <v>130</v>
      </c>
      <c r="E227" s="70">
        <v>128</v>
      </c>
    </row>
    <row r="228" spans="1:5" ht="57.75">
      <c r="A228" s="52" t="s">
        <v>257</v>
      </c>
      <c r="B228" s="83" t="s">
        <v>258</v>
      </c>
      <c r="C228" s="83"/>
      <c r="D228" s="70">
        <f t="shared" ref="D228:E231" si="2">D229</f>
        <v>5907</v>
      </c>
      <c r="E228" s="70">
        <f t="shared" si="2"/>
        <v>6564</v>
      </c>
    </row>
    <row r="229" spans="1:5" ht="45">
      <c r="A229" s="57" t="s">
        <v>259</v>
      </c>
      <c r="B229" s="56" t="s">
        <v>260</v>
      </c>
      <c r="C229" s="56"/>
      <c r="D229" s="70">
        <f t="shared" si="2"/>
        <v>5907</v>
      </c>
      <c r="E229" s="70">
        <f t="shared" si="2"/>
        <v>6564</v>
      </c>
    </row>
    <row r="230" spans="1:5" ht="30">
      <c r="A230" s="50" t="s">
        <v>222</v>
      </c>
      <c r="B230" s="56" t="s">
        <v>261</v>
      </c>
      <c r="C230" s="56"/>
      <c r="D230" s="70">
        <f t="shared" si="2"/>
        <v>5907</v>
      </c>
      <c r="E230" s="70">
        <f t="shared" si="2"/>
        <v>6564</v>
      </c>
    </row>
    <row r="231" spans="1:5" ht="45">
      <c r="A231" s="49" t="s">
        <v>262</v>
      </c>
      <c r="B231" s="56" t="s">
        <v>263</v>
      </c>
      <c r="C231" s="56"/>
      <c r="D231" s="70">
        <f t="shared" si="2"/>
        <v>5907</v>
      </c>
      <c r="E231" s="70">
        <f t="shared" si="2"/>
        <v>6564</v>
      </c>
    </row>
    <row r="232" spans="1:5" ht="30">
      <c r="A232" s="50" t="s">
        <v>89</v>
      </c>
      <c r="B232" s="56" t="s">
        <v>263</v>
      </c>
      <c r="C232" s="56">
        <v>200</v>
      </c>
      <c r="D232" s="70">
        <v>5907</v>
      </c>
      <c r="E232" s="70">
        <v>6564</v>
      </c>
    </row>
    <row r="233" spans="1:5" ht="43.5">
      <c r="A233" s="24" t="s">
        <v>145</v>
      </c>
      <c r="B233" s="25" t="s">
        <v>146</v>
      </c>
      <c r="C233" s="9"/>
      <c r="D233" s="69">
        <f>D234</f>
        <v>1911</v>
      </c>
      <c r="E233" s="69">
        <f>E234</f>
        <v>1911</v>
      </c>
    </row>
    <row r="234" spans="1:5">
      <c r="A234" s="15" t="s">
        <v>113</v>
      </c>
      <c r="B234" s="16" t="s">
        <v>114</v>
      </c>
      <c r="C234" s="16"/>
      <c r="D234" s="70">
        <f>D237+D240+D236</f>
        <v>1911</v>
      </c>
      <c r="E234" s="70">
        <f>E237+E240+E236</f>
        <v>1911</v>
      </c>
    </row>
    <row r="235" spans="1:5" ht="30">
      <c r="A235" s="15" t="s">
        <v>244</v>
      </c>
      <c r="B235" s="16" t="s">
        <v>316</v>
      </c>
      <c r="C235" s="16"/>
      <c r="D235" s="70">
        <f>D236</f>
        <v>50</v>
      </c>
      <c r="E235" s="70">
        <f>E236</f>
        <v>50</v>
      </c>
    </row>
    <row r="236" spans="1:5">
      <c r="A236" s="50" t="s">
        <v>91</v>
      </c>
      <c r="B236" s="16" t="s">
        <v>316</v>
      </c>
      <c r="C236" s="16">
        <v>800</v>
      </c>
      <c r="D236" s="70">
        <v>50</v>
      </c>
      <c r="E236" s="70">
        <v>50</v>
      </c>
    </row>
    <row r="237" spans="1:5" ht="30">
      <c r="A237" s="26" t="s">
        <v>105</v>
      </c>
      <c r="B237" s="27" t="s">
        <v>108</v>
      </c>
      <c r="C237" s="20"/>
      <c r="D237" s="71">
        <f>D238</f>
        <v>1164</v>
      </c>
      <c r="E237" s="71">
        <f>E238</f>
        <v>1164</v>
      </c>
    </row>
    <row r="238" spans="1:5" ht="30">
      <c r="A238" s="15" t="s">
        <v>104</v>
      </c>
      <c r="B238" s="20" t="s">
        <v>109</v>
      </c>
      <c r="C238" s="20"/>
      <c r="D238" s="72">
        <f>D239</f>
        <v>1164</v>
      </c>
      <c r="E238" s="72">
        <f>E239</f>
        <v>1164</v>
      </c>
    </row>
    <row r="239" spans="1:5" ht="75">
      <c r="A239" s="15" t="s">
        <v>90</v>
      </c>
      <c r="B239" s="20" t="s">
        <v>109</v>
      </c>
      <c r="C239" s="20" t="s">
        <v>107</v>
      </c>
      <c r="D239" s="72">
        <v>1164</v>
      </c>
      <c r="E239" s="72">
        <v>1164</v>
      </c>
    </row>
    <row r="240" spans="1:5" ht="30">
      <c r="A240" s="28" t="s">
        <v>106</v>
      </c>
      <c r="B240" s="27" t="s">
        <v>110</v>
      </c>
      <c r="C240" s="25"/>
      <c r="D240" s="71">
        <f>D241</f>
        <v>697</v>
      </c>
      <c r="E240" s="71">
        <f>E241</f>
        <v>697</v>
      </c>
    </row>
    <row r="241" spans="1:5" ht="30">
      <c r="A241" s="29" t="s">
        <v>104</v>
      </c>
      <c r="B241" s="20" t="s">
        <v>111</v>
      </c>
      <c r="C241" s="20"/>
      <c r="D241" s="72">
        <f>D242+D243+D244</f>
        <v>697</v>
      </c>
      <c r="E241" s="72">
        <f>E242+E243+E244</f>
        <v>697</v>
      </c>
    </row>
    <row r="242" spans="1:5" ht="75">
      <c r="A242" s="15" t="s">
        <v>90</v>
      </c>
      <c r="B242" s="20" t="s">
        <v>111</v>
      </c>
      <c r="C242" s="20" t="s">
        <v>107</v>
      </c>
      <c r="D242" s="72">
        <v>477</v>
      </c>
      <c r="E242" s="72">
        <v>477</v>
      </c>
    </row>
    <row r="243" spans="1:5" ht="30">
      <c r="A243" s="15" t="s">
        <v>89</v>
      </c>
      <c r="B243" s="20" t="s">
        <v>111</v>
      </c>
      <c r="C243" s="20" t="s">
        <v>112</v>
      </c>
      <c r="D243" s="72">
        <v>219</v>
      </c>
      <c r="E243" s="70">
        <v>219</v>
      </c>
    </row>
    <row r="244" spans="1:5">
      <c r="A244" s="50" t="s">
        <v>91</v>
      </c>
      <c r="B244" s="20" t="s">
        <v>111</v>
      </c>
      <c r="C244" s="20" t="s">
        <v>251</v>
      </c>
      <c r="D244" s="72">
        <v>1</v>
      </c>
      <c r="E244" s="70">
        <v>1</v>
      </c>
    </row>
    <row r="245" spans="1:5">
      <c r="A245" s="24" t="s">
        <v>156</v>
      </c>
      <c r="B245" s="25"/>
      <c r="C245" s="25"/>
      <c r="D245" s="69">
        <v>4405.7</v>
      </c>
      <c r="E245" s="74">
        <v>8203.1</v>
      </c>
    </row>
    <row r="246" spans="1:5">
      <c r="A246" s="30" t="s">
        <v>94</v>
      </c>
      <c r="B246" s="9"/>
      <c r="C246" s="9"/>
      <c r="D246" s="74">
        <f>D13+D69+D86+D103+D119+D153+D166+D209+D233+D245+D228</f>
        <v>381287.30000000005</v>
      </c>
      <c r="E246" s="74">
        <f>E13+E69+E86+E103+E119+E153+E166+E209+E233+E245+E228</f>
        <v>367943.49999999994</v>
      </c>
    </row>
    <row r="247" spans="1:5">
      <c r="B247" s="61"/>
      <c r="D247" s="64"/>
      <c r="E247" s="65"/>
    </row>
    <row r="248" spans="1:5">
      <c r="D248" s="31"/>
      <c r="E248" s="31"/>
    </row>
    <row r="249" spans="1:5">
      <c r="E249" s="2"/>
    </row>
    <row r="250" spans="1:5">
      <c r="E250" s="2"/>
    </row>
    <row r="251" spans="1:5">
      <c r="E251" s="2"/>
    </row>
    <row r="252" spans="1:5">
      <c r="E252" s="2"/>
    </row>
    <row r="253" spans="1:5">
      <c r="E253" s="2"/>
    </row>
    <row r="254" spans="1:5">
      <c r="E254" s="2"/>
    </row>
    <row r="255" spans="1:5">
      <c r="E255" s="2"/>
    </row>
    <row r="256" spans="1:5">
      <c r="E256" s="2"/>
    </row>
    <row r="257" spans="2:5">
      <c r="E257" s="2"/>
    </row>
    <row r="258" spans="2:5">
      <c r="E258" s="2"/>
    </row>
    <row r="259" spans="2:5">
      <c r="E259" s="2"/>
    </row>
    <row r="260" spans="2:5">
      <c r="B260" s="60"/>
      <c r="D260" s="66"/>
      <c r="E260" s="67"/>
    </row>
    <row r="261" spans="2:5">
      <c r="E261" s="3"/>
    </row>
    <row r="262" spans="2:5">
      <c r="E262" s="3"/>
    </row>
    <row r="263" spans="2:5">
      <c r="B263" s="62"/>
      <c r="C263" s="62"/>
      <c r="D263" s="63"/>
      <c r="E263" s="63"/>
    </row>
    <row r="264" spans="2:5">
      <c r="D264" s="3"/>
    </row>
    <row r="265" spans="2:5">
      <c r="B265" s="61"/>
      <c r="C265" s="61"/>
      <c r="D265" s="61"/>
      <c r="E265" s="68"/>
    </row>
  </sheetData>
  <mergeCells count="9">
    <mergeCell ref="C1:E1"/>
    <mergeCell ref="B2:E2"/>
    <mergeCell ref="B3:E3"/>
    <mergeCell ref="B4:E4"/>
    <mergeCell ref="D10:E10"/>
    <mergeCell ref="A7:E7"/>
    <mergeCell ref="A8:E8"/>
    <mergeCell ref="A9:E9"/>
    <mergeCell ref="A6:E6"/>
  </mergeCells>
  <phoneticPr fontId="13" type="noConversion"/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0"/>
  <sheetViews>
    <sheetView topLeftCell="A46" workbookViewId="0">
      <selection activeCell="B64" sqref="B64:C70"/>
    </sheetView>
  </sheetViews>
  <sheetFormatPr defaultRowHeight="15"/>
  <cols>
    <col min="1" max="1" width="74.28515625" customWidth="1"/>
    <col min="2" max="2" width="12.85546875" customWidth="1"/>
    <col min="3" max="3" width="12.42578125" customWidth="1"/>
  </cols>
  <sheetData>
    <row r="1" spans="1:4">
      <c r="A1" s="41"/>
      <c r="B1" s="41">
        <v>2021</v>
      </c>
      <c r="C1" s="41">
        <v>2022</v>
      </c>
      <c r="D1" s="41"/>
    </row>
    <row r="2" spans="1:4" ht="43.5">
      <c r="A2" s="48" t="s">
        <v>173</v>
      </c>
      <c r="B2" s="42" t="e">
        <f>B3+B6</f>
        <v>#REF!</v>
      </c>
      <c r="C2" s="42" t="e">
        <f>C3+C6</f>
        <v>#REF!</v>
      </c>
      <c r="D2" s="41"/>
    </row>
    <row r="3" spans="1:4" ht="30">
      <c r="A3" s="5" t="s">
        <v>0</v>
      </c>
      <c r="B3" s="42" t="e">
        <f>B4+B5</f>
        <v>#REF!</v>
      </c>
      <c r="C3" s="42" t="e">
        <f>C4+C5</f>
        <v>#REF!</v>
      </c>
      <c r="D3" s="41"/>
    </row>
    <row r="4" spans="1:4">
      <c r="A4" s="40" t="s">
        <v>126</v>
      </c>
      <c r="B4" s="42" t="e">
        <f>Лист1!D16+Лист1!#REF!+Лист1!D29+Лист1!#REF!+Лист1!#REF!+Лист1!#REF!+Лист1!#REF!+Лист1!#REF!+Лист1!#REF!+Лист1!D54</f>
        <v>#REF!</v>
      </c>
      <c r="C4" s="42" t="e">
        <f>Лист1!E16+Лист1!#REF!+Лист1!E29+Лист1!#REF!+Лист1!#REF!+Лист1!#REF!+Лист1!#REF!+Лист1!#REF!+Лист1!#REF!+Лист1!E54</f>
        <v>#REF!</v>
      </c>
      <c r="D4" s="41"/>
    </row>
    <row r="5" spans="1:4">
      <c r="A5" s="40" t="s">
        <v>129</v>
      </c>
      <c r="B5" s="43" t="e">
        <f>Лист1!D18+Лист1!D20+Лист1!D22+Лист1!D33+Лист1!D35+Лист1!D37+Лист1!D39+Лист1!D43+Лист1!#REF!+Лист1!#REF!+Лист1!#REF!</f>
        <v>#REF!</v>
      </c>
      <c r="C5" s="43" t="e">
        <f>Лист1!E18+Лист1!E20+Лист1!E22+Лист1!E33+Лист1!E35+Лист1!E37+Лист1!E39+Лист1!E43+Лист1!#REF!+Лист1!#REF!+Лист1!#REF!</f>
        <v>#REF!</v>
      </c>
      <c r="D5" s="41"/>
    </row>
    <row r="6" spans="1:4" ht="60">
      <c r="A6" s="5" t="s">
        <v>157</v>
      </c>
      <c r="B6" s="43">
        <f>B7</f>
        <v>4177.7</v>
      </c>
      <c r="C6" s="43">
        <f>C7</f>
        <v>869.5</v>
      </c>
      <c r="D6" s="41"/>
    </row>
    <row r="7" spans="1:4">
      <c r="A7" s="40" t="s">
        <v>126</v>
      </c>
      <c r="B7" s="34">
        <f>Лист1!D63</f>
        <v>4177.7</v>
      </c>
      <c r="C7" s="34">
        <f>Лист1!E63</f>
        <v>869.5</v>
      </c>
      <c r="D7" s="41"/>
    </row>
    <row r="8" spans="1:4" ht="28.5">
      <c r="A8" s="32" t="s">
        <v>171</v>
      </c>
      <c r="B8" s="43">
        <f>B9</f>
        <v>47183</v>
      </c>
      <c r="C8" s="43">
        <f>C9</f>
        <v>46441</v>
      </c>
      <c r="D8" s="41"/>
    </row>
    <row r="9" spans="1:4">
      <c r="A9" s="40" t="s">
        <v>126</v>
      </c>
      <c r="B9" s="34">
        <f>Лист1!D69</f>
        <v>47183</v>
      </c>
      <c r="C9" s="34">
        <f>Лист1!E69</f>
        <v>46441</v>
      </c>
      <c r="D9" s="41"/>
    </row>
    <row r="10" spans="1:4" ht="42.75">
      <c r="A10" s="32" t="s">
        <v>172</v>
      </c>
      <c r="B10" s="42" t="e">
        <f>B11+B14+B16</f>
        <v>#REF!</v>
      </c>
      <c r="C10" s="42" t="e">
        <f>C11+C14+C16</f>
        <v>#REF!</v>
      </c>
      <c r="D10" s="41"/>
    </row>
    <row r="11" spans="1:4" ht="30">
      <c r="A11" s="5" t="s">
        <v>12</v>
      </c>
      <c r="B11" s="42" t="e">
        <f>B12+B13</f>
        <v>#REF!</v>
      </c>
      <c r="C11" s="42" t="e">
        <f>C12+C13</f>
        <v>#REF!</v>
      </c>
      <c r="D11" s="41"/>
    </row>
    <row r="12" spans="1:4">
      <c r="A12" s="40" t="s">
        <v>126</v>
      </c>
      <c r="B12" s="42" t="e">
        <f>Лист1!#REF!+Лист1!#REF!</f>
        <v>#REF!</v>
      </c>
      <c r="C12" s="42" t="e">
        <f>Лист1!#REF!+Лист1!#REF!</f>
        <v>#REF!</v>
      </c>
      <c r="D12" s="41"/>
    </row>
    <row r="13" spans="1:4">
      <c r="A13" s="40" t="s">
        <v>129</v>
      </c>
      <c r="B13" s="43">
        <v>0</v>
      </c>
      <c r="C13" s="43">
        <v>0</v>
      </c>
      <c r="D13" s="41"/>
    </row>
    <row r="14" spans="1:4" ht="30">
      <c r="A14" s="5" t="s">
        <v>13</v>
      </c>
      <c r="B14" s="43">
        <f>B15</f>
        <v>0</v>
      </c>
      <c r="C14" s="43">
        <f>C15</f>
        <v>0</v>
      </c>
      <c r="D14" s="41"/>
    </row>
    <row r="15" spans="1:4">
      <c r="A15" s="40" t="s">
        <v>126</v>
      </c>
      <c r="B15" s="34">
        <v>0</v>
      </c>
      <c r="C15" s="34">
        <v>0</v>
      </c>
      <c r="D15" s="41"/>
    </row>
    <row r="16" spans="1:4" ht="60">
      <c r="A16" s="5" t="s">
        <v>158</v>
      </c>
      <c r="B16" s="34">
        <f>B17</f>
        <v>2424.8000000000002</v>
      </c>
      <c r="C16" s="34">
        <f>C17</f>
        <v>2279</v>
      </c>
      <c r="D16" s="41"/>
    </row>
    <row r="17" spans="1:4">
      <c r="A17" s="40" t="s">
        <v>126</v>
      </c>
      <c r="B17" s="34">
        <f>Лист1!D97</f>
        <v>2424.8000000000002</v>
      </c>
      <c r="C17" s="34">
        <f>Лист1!E97</f>
        <v>2279</v>
      </c>
      <c r="D17" s="41"/>
    </row>
    <row r="18" spans="1:4" ht="28.5">
      <c r="A18" s="32" t="s">
        <v>169</v>
      </c>
      <c r="B18" s="36" t="e">
        <f>B19</f>
        <v>#REF!</v>
      </c>
      <c r="C18" s="36" t="e">
        <f>C19</f>
        <v>#REF!</v>
      </c>
      <c r="D18" s="41"/>
    </row>
    <row r="19" spans="1:4" ht="45">
      <c r="A19" s="5" t="s">
        <v>100</v>
      </c>
      <c r="B19" s="43" t="e">
        <f>B20+B21</f>
        <v>#REF!</v>
      </c>
      <c r="C19" s="43" t="e">
        <f>C20+C21</f>
        <v>#REF!</v>
      </c>
      <c r="D19" s="41"/>
    </row>
    <row r="20" spans="1:4">
      <c r="A20" s="40" t="s">
        <v>126</v>
      </c>
      <c r="B20" s="34" t="e">
        <f>Лист1!#REF!+Лист1!D115</f>
        <v>#REF!</v>
      </c>
      <c r="C20" s="34" t="e">
        <f>Лист1!#REF!+Лист1!E115</f>
        <v>#REF!</v>
      </c>
      <c r="D20" s="41"/>
    </row>
    <row r="21" spans="1:4">
      <c r="A21" s="40" t="s">
        <v>130</v>
      </c>
      <c r="B21" s="34">
        <f>Лист1!D109</f>
        <v>61</v>
      </c>
      <c r="C21" s="34">
        <f>Лист1!E109</f>
        <v>60</v>
      </c>
      <c r="D21" s="41"/>
    </row>
    <row r="22" spans="1:4" ht="42.75">
      <c r="A22" s="32" t="s">
        <v>168</v>
      </c>
      <c r="B22" s="42" t="e">
        <f>B23+B28</f>
        <v>#REF!</v>
      </c>
      <c r="C22" s="42" t="e">
        <f>C23+C28</f>
        <v>#REF!</v>
      </c>
      <c r="D22" s="41"/>
    </row>
    <row r="23" spans="1:4" ht="45">
      <c r="A23" s="5" t="s">
        <v>14</v>
      </c>
      <c r="B23" s="42" t="e">
        <f>B24+B25+B27+B26</f>
        <v>#REF!</v>
      </c>
      <c r="C23" s="42" t="e">
        <f>C24+C25+C27+C26</f>
        <v>#REF!</v>
      </c>
      <c r="D23" s="41"/>
    </row>
    <row r="24" spans="1:4">
      <c r="A24" s="40" t="s">
        <v>126</v>
      </c>
      <c r="B24" s="34" t="e">
        <f>Лист1!D134+Лист1!#REF!</f>
        <v>#REF!</v>
      </c>
      <c r="C24" s="34" t="e">
        <f>Лист1!E134+Лист1!#REF!</f>
        <v>#REF!</v>
      </c>
      <c r="D24" s="41"/>
    </row>
    <row r="25" spans="1:4">
      <c r="A25" s="40" t="s">
        <v>129</v>
      </c>
      <c r="B25" s="34">
        <f>Лист1!D126</f>
        <v>250</v>
      </c>
      <c r="C25" s="34">
        <f>Лист1!E126</f>
        <v>250</v>
      </c>
      <c r="D25" s="41"/>
    </row>
    <row r="26" spans="1:4">
      <c r="A26" s="40" t="s">
        <v>166</v>
      </c>
      <c r="B26" s="34">
        <f>Лист1!D138</f>
        <v>1530.3</v>
      </c>
      <c r="C26" s="34">
        <f>Лист1!E138</f>
        <v>816.2</v>
      </c>
      <c r="D26" s="41"/>
    </row>
    <row r="27" spans="1:4">
      <c r="A27" s="40" t="s">
        <v>128</v>
      </c>
      <c r="B27" s="34"/>
      <c r="C27" s="34"/>
      <c r="D27" s="41"/>
    </row>
    <row r="28" spans="1:4">
      <c r="A28" s="5" t="s">
        <v>16</v>
      </c>
      <c r="B28" s="34" t="e">
        <f>B29+B30+B32+B31</f>
        <v>#REF!</v>
      </c>
      <c r="C28" s="34" t="e">
        <f>C29+C30+C32+C31</f>
        <v>#REF!</v>
      </c>
      <c r="D28" s="41"/>
    </row>
    <row r="29" spans="1:4">
      <c r="A29" s="40" t="s">
        <v>126</v>
      </c>
      <c r="B29" s="34" t="e">
        <f>Лист1!#REF!</f>
        <v>#REF!</v>
      </c>
      <c r="C29" s="34" t="e">
        <f>Лист1!#REF!</f>
        <v>#REF!</v>
      </c>
      <c r="D29" s="41"/>
    </row>
    <row r="30" spans="1:4">
      <c r="A30" s="40" t="s">
        <v>129</v>
      </c>
      <c r="B30" s="34" t="e">
        <f>Лист1!D149+Лист1!#REF!+Лист1!#REF!</f>
        <v>#REF!</v>
      </c>
      <c r="C30" s="34" t="e">
        <f>Лист1!E149+Лист1!#REF!+Лист1!#REF!</f>
        <v>#REF!</v>
      </c>
      <c r="D30" s="41"/>
    </row>
    <row r="31" spans="1:4">
      <c r="A31" s="40" t="s">
        <v>167</v>
      </c>
      <c r="B31" s="34" t="e">
        <f>Лист1!#REF!</f>
        <v>#REF!</v>
      </c>
      <c r="C31" s="34" t="e">
        <f>Лист1!#REF!</f>
        <v>#REF!</v>
      </c>
      <c r="D31" s="41"/>
    </row>
    <row r="32" spans="1:4">
      <c r="A32" s="40" t="s">
        <v>128</v>
      </c>
      <c r="B32" s="34"/>
      <c r="C32" s="34"/>
      <c r="D32" s="41"/>
    </row>
    <row r="33" spans="1:4" ht="42.75">
      <c r="A33" s="32" t="s">
        <v>165</v>
      </c>
      <c r="B33" s="34" t="e">
        <f>B34+B38+B40</f>
        <v>#REF!</v>
      </c>
      <c r="C33" s="34" t="e">
        <f>C34+C38+C40</f>
        <v>#REF!</v>
      </c>
      <c r="D33" s="41"/>
    </row>
    <row r="34" spans="1:4" ht="45">
      <c r="A34" s="5" t="s">
        <v>18</v>
      </c>
      <c r="B34" s="34" t="e">
        <f>B35+B36+B37</f>
        <v>#REF!</v>
      </c>
      <c r="C34" s="34" t="e">
        <f>C35+C36+C37</f>
        <v>#REF!</v>
      </c>
      <c r="D34" s="41"/>
    </row>
    <row r="35" spans="1:4">
      <c r="A35" s="40" t="s">
        <v>126</v>
      </c>
      <c r="B35" s="34" t="e">
        <f>Лист1!D156+Лист1!D158+Лист1!#REF!+Лист1!D164</f>
        <v>#REF!</v>
      </c>
      <c r="C35" s="34" t="e">
        <f>Лист1!E156+Лист1!E158+Лист1!#REF!+Лист1!E164</f>
        <v>#REF!</v>
      </c>
      <c r="D35" s="41"/>
    </row>
    <row r="36" spans="1:4">
      <c r="A36" s="40" t="s">
        <v>129</v>
      </c>
      <c r="B36" s="34">
        <f>Лист1!D160</f>
        <v>27947</v>
      </c>
      <c r="C36" s="34">
        <f>Лист1!E160</f>
        <v>28576</v>
      </c>
      <c r="D36" s="41"/>
    </row>
    <row r="37" spans="1:4">
      <c r="A37" s="40" t="s">
        <v>128</v>
      </c>
      <c r="B37" s="34">
        <f>Лист1!D162</f>
        <v>14748</v>
      </c>
      <c r="C37" s="34">
        <f>Лист1!E162</f>
        <v>14748</v>
      </c>
      <c r="D37" s="41"/>
    </row>
    <row r="38" spans="1:4" ht="30">
      <c r="A38" s="5" t="s">
        <v>20</v>
      </c>
      <c r="B38" s="34" t="e">
        <f>B39</f>
        <v>#REF!</v>
      </c>
      <c r="C38" s="34" t="e">
        <f>C39</f>
        <v>#REF!</v>
      </c>
      <c r="D38" s="41"/>
    </row>
    <row r="39" spans="1:4">
      <c r="A39" s="40" t="s">
        <v>126</v>
      </c>
      <c r="B39" s="34" t="e">
        <f>Лист1!#REF!</f>
        <v>#REF!</v>
      </c>
      <c r="C39" s="34" t="e">
        <f>Лист1!#REF!</f>
        <v>#REF!</v>
      </c>
      <c r="D39" s="41"/>
    </row>
    <row r="40" spans="1:4" ht="45">
      <c r="A40" s="5" t="s">
        <v>21</v>
      </c>
      <c r="B40" s="34" t="e">
        <f>B41+B42</f>
        <v>#REF!</v>
      </c>
      <c r="C40" s="34" t="e">
        <f>C41+C42</f>
        <v>#REF!</v>
      </c>
      <c r="D40" s="41"/>
    </row>
    <row r="41" spans="1:4">
      <c r="A41" s="40" t="s">
        <v>126</v>
      </c>
      <c r="B41" s="34" t="e">
        <f>Лист1!#REF!</f>
        <v>#REF!</v>
      </c>
      <c r="C41" s="34" t="e">
        <f>Лист1!#REF!</f>
        <v>#REF!</v>
      </c>
      <c r="D41" s="41"/>
    </row>
    <row r="42" spans="1:4">
      <c r="A42" s="40" t="s">
        <v>129</v>
      </c>
      <c r="B42" s="34" t="e">
        <f>Лист1!#REF!</f>
        <v>#REF!</v>
      </c>
      <c r="C42" s="34" t="e">
        <f>Лист1!#REF!</f>
        <v>#REF!</v>
      </c>
      <c r="D42" s="41"/>
    </row>
    <row r="43" spans="1:4" ht="71.25">
      <c r="A43" s="38" t="s">
        <v>164</v>
      </c>
      <c r="B43" s="34" t="e">
        <f>B44+B49+B51+B54</f>
        <v>#REF!</v>
      </c>
      <c r="C43" s="34" t="e">
        <f>C44+C49+C51+C54</f>
        <v>#REF!</v>
      </c>
      <c r="D43" s="41"/>
    </row>
    <row r="44" spans="1:4" ht="30">
      <c r="A44" s="1" t="s">
        <v>22</v>
      </c>
      <c r="B44" s="34" t="e">
        <f>B45+B46+B47+B48</f>
        <v>#REF!</v>
      </c>
      <c r="C44" s="34" t="e">
        <f>C45+C46+C47+C48</f>
        <v>#REF!</v>
      </c>
      <c r="D44" s="41"/>
    </row>
    <row r="45" spans="1:4">
      <c r="A45" s="40" t="s">
        <v>126</v>
      </c>
      <c r="B45" s="34" t="e">
        <f>Лист1!D169+Лист1!#REF!+Лист1!D175+Лист1!#REF!</f>
        <v>#REF!</v>
      </c>
      <c r="C45" s="34" t="e">
        <f>Лист1!E169+Лист1!#REF!+Лист1!E175+Лист1!#REF!</f>
        <v>#REF!</v>
      </c>
      <c r="D45" s="41"/>
    </row>
    <row r="46" spans="1:4">
      <c r="A46" s="40" t="s">
        <v>129</v>
      </c>
      <c r="B46" s="34" t="e">
        <f>Лист1!D177+Лист1!D180+Лист1!D181+Лист1!D184+Лист1!D187+Лист1!#REF!</f>
        <v>#REF!</v>
      </c>
      <c r="C46" s="34" t="e">
        <f>Лист1!E177+Лист1!E180+Лист1!E181+Лист1!E184+Лист1!E187+Лист1!#REF!</f>
        <v>#REF!</v>
      </c>
      <c r="D46" s="41"/>
    </row>
    <row r="47" spans="1:4">
      <c r="A47" s="40" t="s">
        <v>127</v>
      </c>
      <c r="B47" s="34">
        <f>Лист1!D189+Лист1!D191</f>
        <v>459.8</v>
      </c>
      <c r="C47" s="34">
        <f>Лист1!E189+Лист1!E191</f>
        <v>477.2</v>
      </c>
      <c r="D47" s="41"/>
    </row>
    <row r="48" spans="1:4">
      <c r="A48" s="40" t="s">
        <v>128</v>
      </c>
      <c r="B48" s="34">
        <f>Лист1!D193</f>
        <v>75</v>
      </c>
      <c r="C48" s="34">
        <f>Лист1!E193</f>
        <v>75</v>
      </c>
      <c r="D48" s="41"/>
    </row>
    <row r="49" spans="1:4" ht="30">
      <c r="A49" s="1" t="s">
        <v>24</v>
      </c>
      <c r="B49" s="34">
        <f>B50</f>
        <v>0</v>
      </c>
      <c r="C49" s="34">
        <f>C50</f>
        <v>0</v>
      </c>
      <c r="D49" s="41"/>
    </row>
    <row r="50" spans="1:4">
      <c r="A50" s="40" t="s">
        <v>126</v>
      </c>
      <c r="B50" s="34">
        <v>0</v>
      </c>
      <c r="C50" s="34">
        <v>0</v>
      </c>
      <c r="D50" s="41"/>
    </row>
    <row r="51" spans="1:4" ht="30">
      <c r="A51" s="1" t="s">
        <v>101</v>
      </c>
      <c r="B51" s="34" t="e">
        <f>B52+B53</f>
        <v>#REF!</v>
      </c>
      <c r="C51" s="34" t="e">
        <f>C52+C53</f>
        <v>#REF!</v>
      </c>
      <c r="D51" s="41"/>
    </row>
    <row r="52" spans="1:4">
      <c r="A52" s="40" t="s">
        <v>126</v>
      </c>
      <c r="B52" s="34" t="e">
        <f>Лист1!D199+Лист1!#REF!</f>
        <v>#REF!</v>
      </c>
      <c r="C52" s="34" t="e">
        <f>Лист1!E199+Лист1!#REF!</f>
        <v>#REF!</v>
      </c>
      <c r="D52" s="41"/>
    </row>
    <row r="53" spans="1:4">
      <c r="A53" s="40" t="s">
        <v>129</v>
      </c>
      <c r="B53" s="34">
        <f>Лист1!D207</f>
        <v>3772</v>
      </c>
      <c r="C53" s="34">
        <f>Лист1!E207</f>
        <v>3629</v>
      </c>
      <c r="D53" s="41"/>
    </row>
    <row r="54" spans="1:4" ht="45">
      <c r="A54" s="1" t="s">
        <v>103</v>
      </c>
      <c r="B54" s="34">
        <f>B55</f>
        <v>0</v>
      </c>
      <c r="C54" s="34">
        <f>C55</f>
        <v>0</v>
      </c>
      <c r="D54" s="41"/>
    </row>
    <row r="55" spans="1:4">
      <c r="A55" s="33" t="s">
        <v>126</v>
      </c>
      <c r="B55" s="34">
        <v>0</v>
      </c>
      <c r="C55" s="34">
        <v>0</v>
      </c>
      <c r="D55" s="41"/>
    </row>
    <row r="56" spans="1:4">
      <c r="A56" s="46" t="s">
        <v>170</v>
      </c>
      <c r="B56" s="37" t="e">
        <f>B57+B59</f>
        <v>#REF!</v>
      </c>
      <c r="C56" s="37" t="e">
        <f>C57+C59</f>
        <v>#REF!</v>
      </c>
      <c r="D56" s="41"/>
    </row>
    <row r="57" spans="1:4">
      <c r="A57" s="5" t="s">
        <v>4</v>
      </c>
      <c r="B57" s="40"/>
      <c r="C57" s="40"/>
      <c r="D57" s="41"/>
    </row>
    <row r="58" spans="1:4">
      <c r="A58" s="40" t="s">
        <v>126</v>
      </c>
      <c r="B58" s="34">
        <f>B57</f>
        <v>0</v>
      </c>
      <c r="C58" s="34">
        <f>C57</f>
        <v>0</v>
      </c>
      <c r="D58" s="41"/>
    </row>
    <row r="59" spans="1:4" ht="30">
      <c r="A59" s="5" t="s">
        <v>6</v>
      </c>
      <c r="B59" s="42" t="e">
        <f>B60+B61</f>
        <v>#REF!</v>
      </c>
      <c r="C59" s="42" t="e">
        <f>C60+C61</f>
        <v>#REF!</v>
      </c>
      <c r="D59" s="41"/>
    </row>
    <row r="60" spans="1:4">
      <c r="A60" s="40" t="s">
        <v>126</v>
      </c>
      <c r="B60" s="36" t="e">
        <f>Лист1!D222+Лист1!D224+Лист1!#REF!</f>
        <v>#REF!</v>
      </c>
      <c r="C60" s="36" t="e">
        <f>Лист1!E222+Лист1!E224+Лист1!#REF!</f>
        <v>#REF!</v>
      </c>
      <c r="D60" s="41"/>
    </row>
    <row r="61" spans="1:4">
      <c r="A61" s="40" t="s">
        <v>129</v>
      </c>
      <c r="B61" s="34" t="e">
        <f>Лист1!#REF!</f>
        <v>#REF!</v>
      </c>
      <c r="C61" s="34" t="e">
        <f>Лист1!#REF!</f>
        <v>#REF!</v>
      </c>
      <c r="D61" s="41"/>
    </row>
    <row r="62" spans="1:4">
      <c r="A62" s="35" t="s">
        <v>163</v>
      </c>
      <c r="B62" s="37"/>
      <c r="C62" s="37"/>
      <c r="D62" s="41"/>
    </row>
    <row r="63" spans="1:4">
      <c r="A63" s="46" t="s">
        <v>94</v>
      </c>
      <c r="B63" s="47" t="e">
        <f>B2+B8+B10+B18+B22+B33+B43+B56+B62</f>
        <v>#REF!</v>
      </c>
      <c r="C63" s="47" t="e">
        <f>C2+C8+C10+C18+C22+C33+C43+C56+C62</f>
        <v>#REF!</v>
      </c>
      <c r="D63" s="41"/>
    </row>
    <row r="64" spans="1:4">
      <c r="A64" s="39" t="s">
        <v>126</v>
      </c>
      <c r="B64" s="36" t="e">
        <f>B4+B58+B60+B7+B9+B12+B15+B16+B20+B24+B29+B35+B41+B45+B50+B52+B55+B39</f>
        <v>#REF!</v>
      </c>
      <c r="C64" s="36" t="e">
        <f>C4+C58+C60+C7+C9+C12+C15+C16+C20+C24+C29+C35+C41+C45+C50+C52+C55+C39</f>
        <v>#REF!</v>
      </c>
      <c r="D64" s="41"/>
    </row>
    <row r="65" spans="1:4">
      <c r="A65" s="39" t="s">
        <v>130</v>
      </c>
      <c r="B65" s="34" t="e">
        <f>B5+B61+B13+B25+B30+B36+B42+B46+B53+B21</f>
        <v>#REF!</v>
      </c>
      <c r="C65" s="34" t="e">
        <f>C5+C61+C13+C25+C30+C36+C42+C46+C53+C21</f>
        <v>#REF!</v>
      </c>
      <c r="D65" s="41"/>
    </row>
    <row r="66" spans="1:4">
      <c r="A66" s="39" t="s">
        <v>131</v>
      </c>
      <c r="B66" s="34" t="e">
        <f>B47+B26+B31</f>
        <v>#REF!</v>
      </c>
      <c r="C66" s="34" t="e">
        <f>C47+C26+C31</f>
        <v>#REF!</v>
      </c>
      <c r="D66" s="41"/>
    </row>
    <row r="67" spans="1:4">
      <c r="A67" s="35" t="s">
        <v>132</v>
      </c>
      <c r="B67" s="34">
        <f>B27+B32+B37+B48</f>
        <v>14823</v>
      </c>
      <c r="C67" s="34">
        <f>C27+C32+C37+C48</f>
        <v>14823</v>
      </c>
      <c r="D67" s="41"/>
    </row>
    <row r="68" spans="1:4">
      <c r="A68" s="40" t="s">
        <v>134</v>
      </c>
      <c r="B68" s="43" t="e">
        <f>SUM(B64:B67)</f>
        <v>#REF!</v>
      </c>
      <c r="C68" s="43" t="e">
        <f>SUM(C64:C67)</f>
        <v>#REF!</v>
      </c>
      <c r="D68" s="41"/>
    </row>
    <row r="69" spans="1:4">
      <c r="A69" s="35" t="s">
        <v>162</v>
      </c>
      <c r="B69" s="44"/>
      <c r="C69" s="44"/>
      <c r="D69" s="41"/>
    </row>
    <row r="70" spans="1:4">
      <c r="A70" s="35" t="s">
        <v>133</v>
      </c>
      <c r="B70" s="45" t="e">
        <f>SUM(B68:B69)</f>
        <v>#REF!</v>
      </c>
      <c r="C70" s="45" t="e">
        <f>SUM(C68:C69)</f>
        <v>#REF!</v>
      </c>
      <c r="D70" s="41"/>
    </row>
  </sheetData>
  <phoneticPr fontId="13" type="noConversion"/>
  <pageMargins left="0.70866141732283472" right="0" top="0.15748031496062992" bottom="0.1968503937007874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2021-12-24T11:01:19Z</cp:lastPrinted>
  <dcterms:created xsi:type="dcterms:W3CDTF">2015-11-25T05:41:51Z</dcterms:created>
  <dcterms:modified xsi:type="dcterms:W3CDTF">2021-12-24T11:01:21Z</dcterms:modified>
</cp:coreProperties>
</file>