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2022\год\Сводный отчет\"/>
    </mc:Choice>
  </mc:AlternateContent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calcPr calcId="152511"/>
</workbook>
</file>

<file path=xl/calcChain.xml><?xml version="1.0" encoding="utf-8"?>
<calcChain xmlns="http://schemas.openxmlformats.org/spreadsheetml/2006/main">
  <c r="N11" i="4" l="1"/>
  <c r="Y34" i="4" l="1"/>
  <c r="Z34" i="4"/>
  <c r="X34" i="4"/>
  <c r="V34" i="4"/>
  <c r="T34" i="4"/>
  <c r="Q34" i="4"/>
  <c r="R34" i="4"/>
  <c r="P34" i="4"/>
  <c r="M34" i="4"/>
  <c r="N34" i="4"/>
  <c r="L34" i="4"/>
  <c r="I34" i="4"/>
  <c r="J34" i="4"/>
  <c r="H34" i="4"/>
  <c r="Y31" i="4"/>
  <c r="Z31" i="4"/>
  <c r="X31" i="4"/>
  <c r="U31" i="4"/>
  <c r="V31" i="4"/>
  <c r="T31" i="4"/>
  <c r="E32" i="4"/>
  <c r="F32" i="4"/>
  <c r="E31" i="4"/>
  <c r="F31" i="4"/>
  <c r="E30" i="4"/>
  <c r="F30" i="4"/>
  <c r="E29" i="4"/>
  <c r="G29" i="4" s="1"/>
  <c r="F29" i="4"/>
  <c r="D30" i="4"/>
  <c r="D29" i="4" s="1"/>
  <c r="D32" i="4"/>
  <c r="D31" i="4" s="1"/>
  <c r="Q31" i="4"/>
  <c r="R31" i="4"/>
  <c r="S31" i="4" s="1"/>
  <c r="P31" i="4"/>
  <c r="M31" i="4"/>
  <c r="N31" i="4"/>
  <c r="L31" i="4"/>
  <c r="I31" i="4"/>
  <c r="J31" i="4"/>
  <c r="H31" i="4"/>
  <c r="K30" i="4"/>
  <c r="K32" i="4"/>
  <c r="O30" i="4"/>
  <c r="O32" i="4"/>
  <c r="S30" i="4"/>
  <c r="S32" i="4"/>
  <c r="W30" i="4"/>
  <c r="W32" i="4"/>
  <c r="AA30" i="4"/>
  <c r="AA32" i="4"/>
  <c r="L29" i="4"/>
  <c r="M29" i="4"/>
  <c r="N29" i="4"/>
  <c r="P29" i="4"/>
  <c r="Q29" i="4"/>
  <c r="R29" i="4"/>
  <c r="T29" i="4"/>
  <c r="U29" i="4"/>
  <c r="W29" i="4" s="1"/>
  <c r="V29" i="4"/>
  <c r="X29" i="4"/>
  <c r="Y29" i="4"/>
  <c r="Z29" i="4"/>
  <c r="I29" i="4"/>
  <c r="K29" i="4" s="1"/>
  <c r="J29" i="4"/>
  <c r="H29" i="4"/>
  <c r="O31" i="4" l="1"/>
  <c r="K31" i="4"/>
  <c r="G32" i="4"/>
  <c r="AA31" i="4"/>
  <c r="W31" i="4"/>
  <c r="G31" i="4"/>
  <c r="AA29" i="4"/>
  <c r="S29" i="4"/>
  <c r="O29" i="4"/>
  <c r="G30" i="4"/>
  <c r="I7" i="4"/>
  <c r="D8" i="4"/>
  <c r="Y37" i="4" l="1"/>
  <c r="Z37" i="4"/>
  <c r="Y36" i="4"/>
  <c r="Z36" i="4"/>
  <c r="Y35" i="4"/>
  <c r="Z35" i="4"/>
  <c r="Y33" i="4"/>
  <c r="Z33" i="4"/>
  <c r="X37" i="4"/>
  <c r="X36" i="4"/>
  <c r="X35" i="4"/>
  <c r="V37" i="4"/>
  <c r="V36" i="4"/>
  <c r="V35" i="4"/>
  <c r="T37" i="4"/>
  <c r="T36" i="4"/>
  <c r="T35" i="4"/>
  <c r="R37" i="4"/>
  <c r="R36" i="4"/>
  <c r="R35" i="4"/>
  <c r="N37" i="4"/>
  <c r="N36" i="4"/>
  <c r="N35" i="4"/>
  <c r="Q36" i="4"/>
  <c r="P37" i="4"/>
  <c r="P36" i="4"/>
  <c r="P35" i="4"/>
  <c r="M36" i="4"/>
  <c r="L37" i="4"/>
  <c r="L36" i="4"/>
  <c r="L35" i="4"/>
  <c r="J37" i="4"/>
  <c r="J36" i="4"/>
  <c r="J35" i="4"/>
  <c r="I36" i="4"/>
  <c r="H37" i="4"/>
  <c r="H36" i="4"/>
  <c r="H35" i="4"/>
  <c r="Z24" i="4"/>
  <c r="X24" i="4"/>
  <c r="V24" i="4"/>
  <c r="T24" i="4"/>
  <c r="R24" i="4"/>
  <c r="P24" i="4"/>
  <c r="N24" i="4"/>
  <c r="L24" i="4"/>
  <c r="J24" i="4"/>
  <c r="H24" i="4"/>
  <c r="N33" i="4" l="1"/>
  <c r="X33" i="4"/>
  <c r="V33" i="4"/>
  <c r="T33" i="4"/>
  <c r="R33" i="4"/>
  <c r="P33" i="4"/>
  <c r="L33" i="4"/>
  <c r="J33" i="4"/>
  <c r="W23" i="4"/>
  <c r="W21" i="4"/>
  <c r="W22" i="4"/>
  <c r="P14" i="4"/>
  <c r="Q11" i="4"/>
  <c r="R11" i="4"/>
  <c r="P11" i="4"/>
  <c r="F13" i="4"/>
  <c r="F12" i="4"/>
  <c r="D13" i="4"/>
  <c r="E13" i="4" s="1"/>
  <c r="D12" i="4"/>
  <c r="E12" i="4" s="1"/>
  <c r="Y9" i="4"/>
  <c r="Z9" i="4"/>
  <c r="X9" i="4"/>
  <c r="Q9" i="4"/>
  <c r="R9" i="4"/>
  <c r="P9" i="4"/>
  <c r="N9" i="4"/>
  <c r="L9" i="4"/>
  <c r="I9" i="4"/>
  <c r="J9" i="4"/>
  <c r="H9" i="4"/>
  <c r="M7" i="4"/>
  <c r="F8" i="4"/>
  <c r="O8" i="4"/>
  <c r="AA8" i="4"/>
  <c r="W8" i="4"/>
  <c r="F19" i="4"/>
  <c r="F18" i="4"/>
  <c r="F10" i="4"/>
  <c r="T9" i="4"/>
  <c r="V9" i="4"/>
  <c r="D10" i="4"/>
  <c r="E10" i="4" s="1"/>
  <c r="S10" i="4"/>
  <c r="U10" i="4"/>
  <c r="U9" i="4" l="1"/>
  <c r="F11" i="4"/>
  <c r="S9" i="4"/>
  <c r="M9" i="4"/>
  <c r="O9" i="4" s="1"/>
  <c r="S8" i="4"/>
  <c r="K8" i="4"/>
  <c r="F17" i="4"/>
  <c r="D9" i="4"/>
  <c r="E9" i="4" s="1"/>
  <c r="W10" i="4"/>
  <c r="E8" i="4"/>
  <c r="G8" i="4" s="1"/>
  <c r="D35" i="4"/>
  <c r="D34" i="4"/>
  <c r="K9" i="4"/>
  <c r="G10" i="4"/>
  <c r="W9" i="4"/>
  <c r="F9" i="4"/>
  <c r="G9" i="4" s="1"/>
  <c r="O10" i="4"/>
  <c r="K10" i="4"/>
  <c r="AA22" i="4" l="1"/>
  <c r="R20" i="4"/>
  <c r="P20" i="4"/>
  <c r="U19" i="4"/>
  <c r="AA19" i="4"/>
  <c r="Y17" i="4"/>
  <c r="Z17" i="4"/>
  <c r="X17" i="4"/>
  <c r="V17" i="4"/>
  <c r="T17" i="4"/>
  <c r="S19" i="4"/>
  <c r="Q17" i="4"/>
  <c r="R17" i="4"/>
  <c r="P17" i="4"/>
  <c r="O19" i="4"/>
  <c r="M17" i="4"/>
  <c r="N17" i="4"/>
  <c r="L17" i="4"/>
  <c r="K19" i="4"/>
  <c r="I17" i="4"/>
  <c r="J17" i="4"/>
  <c r="H17" i="4"/>
  <c r="D19" i="4"/>
  <c r="E19" i="4" s="1"/>
  <c r="L11" i="4"/>
  <c r="D11" i="4"/>
  <c r="AA12" i="4"/>
  <c r="W12" i="4"/>
  <c r="O12" i="4"/>
  <c r="K12" i="4"/>
  <c r="G12" i="4"/>
  <c r="S11" i="4"/>
  <c r="F22" i="4"/>
  <c r="F23" i="4"/>
  <c r="D22" i="4"/>
  <c r="E22" i="4" s="1"/>
  <c r="D23" i="4"/>
  <c r="E23" i="4" s="1"/>
  <c r="W19" i="4" l="1"/>
  <c r="G19" i="4"/>
  <c r="F34" i="4"/>
  <c r="G22" i="4"/>
  <c r="S22" i="4" l="1"/>
  <c r="D15" i="4"/>
  <c r="F15" i="4"/>
  <c r="E15" i="4" l="1"/>
  <c r="L20" i="4" l="1"/>
  <c r="N14" i="4" l="1"/>
  <c r="L14" i="4"/>
  <c r="I11" i="4" l="1"/>
  <c r="R14" i="4"/>
  <c r="N20" i="4" l="1"/>
  <c r="AA10" i="4" l="1"/>
  <c r="AA13" i="4"/>
  <c r="AA15" i="4"/>
  <c r="AA16" i="4"/>
  <c r="AA18" i="4"/>
  <c r="AA21" i="4"/>
  <c r="AA23" i="4"/>
  <c r="AA25" i="4"/>
  <c r="AA26" i="4"/>
  <c r="AA28" i="4"/>
  <c r="AA9" i="4"/>
  <c r="U13" i="4" l="1"/>
  <c r="U36" i="4" s="1"/>
  <c r="E36" i="4" s="1"/>
  <c r="U34" i="4"/>
  <c r="U16" i="4"/>
  <c r="W25" i="4"/>
  <c r="U26" i="4"/>
  <c r="U35" i="4" s="1"/>
  <c r="U28" i="4"/>
  <c r="W28" i="4" s="1"/>
  <c r="S13" i="4"/>
  <c r="Q16" i="4"/>
  <c r="S16" i="4" s="1"/>
  <c r="S18" i="4"/>
  <c r="S23" i="4"/>
  <c r="Q35" i="4"/>
  <c r="E11" i="4"/>
  <c r="O15" i="4"/>
  <c r="M16" i="4"/>
  <c r="M14" i="4" s="1"/>
  <c r="O14" i="4" s="1"/>
  <c r="O18" i="4"/>
  <c r="M23" i="4"/>
  <c r="M35" i="4"/>
  <c r="K13" i="4"/>
  <c r="I15" i="4"/>
  <c r="I16" i="4"/>
  <c r="K18" i="4"/>
  <c r="I21" i="4"/>
  <c r="K21" i="4" s="1"/>
  <c r="I23" i="4"/>
  <c r="K23" i="4" s="1"/>
  <c r="I26" i="4"/>
  <c r="I35" i="4" s="1"/>
  <c r="I28" i="4"/>
  <c r="K28" i="4" s="1"/>
  <c r="J27" i="4"/>
  <c r="L27" i="4"/>
  <c r="M27" i="4" s="1"/>
  <c r="N27" i="4"/>
  <c r="P27" i="4"/>
  <c r="Q27" i="4" s="1"/>
  <c r="R27" i="4"/>
  <c r="T27" i="4"/>
  <c r="U27" i="4" s="1"/>
  <c r="V27" i="4"/>
  <c r="X27" i="4"/>
  <c r="Z27" i="4"/>
  <c r="H27" i="4"/>
  <c r="M24" i="4"/>
  <c r="Q24" i="4"/>
  <c r="U24" i="4"/>
  <c r="I24" i="4"/>
  <c r="K24" i="4" s="1"/>
  <c r="H20" i="4"/>
  <c r="I20" i="4" s="1"/>
  <c r="J20" i="4"/>
  <c r="M20" i="4"/>
  <c r="T20" i="4"/>
  <c r="V20" i="4"/>
  <c r="X20" i="4"/>
  <c r="Z20" i="4"/>
  <c r="AA17" i="4"/>
  <c r="J14" i="4"/>
  <c r="Q14" i="4"/>
  <c r="T14" i="4"/>
  <c r="U14" i="4" s="1"/>
  <c r="V14" i="4"/>
  <c r="X14" i="4"/>
  <c r="Z14" i="4"/>
  <c r="H14" i="4"/>
  <c r="I14" i="4" s="1"/>
  <c r="J11" i="4"/>
  <c r="T11" i="4"/>
  <c r="U11" i="4" s="1"/>
  <c r="V11" i="4"/>
  <c r="X11" i="4"/>
  <c r="Z11" i="4"/>
  <c r="H11" i="4"/>
  <c r="J7" i="4"/>
  <c r="L7" i="4"/>
  <c r="N7" i="4"/>
  <c r="P7" i="4"/>
  <c r="R7" i="4"/>
  <c r="T7" i="4"/>
  <c r="V7" i="4"/>
  <c r="X7" i="4"/>
  <c r="Z7" i="4"/>
  <c r="H7" i="4"/>
  <c r="H33" i="4"/>
  <c r="F16" i="4"/>
  <c r="F14" i="4" s="1"/>
  <c r="F21" i="4"/>
  <c r="F20" i="4" s="1"/>
  <c r="F25" i="4"/>
  <c r="F26" i="4"/>
  <c r="F28" i="4"/>
  <c r="F27" i="4" s="1"/>
  <c r="F35" i="4"/>
  <c r="D16" i="4"/>
  <c r="D18" i="4"/>
  <c r="D21" i="4"/>
  <c r="D25" i="4"/>
  <c r="D26" i="4"/>
  <c r="D28" i="4"/>
  <c r="D27" i="4" s="1"/>
  <c r="K16" i="4" l="1"/>
  <c r="I37" i="4"/>
  <c r="U37" i="4"/>
  <c r="I33" i="4"/>
  <c r="U33" i="4"/>
  <c r="O28" i="4"/>
  <c r="M37" i="4"/>
  <c r="E35" i="4"/>
  <c r="S28" i="4"/>
  <c r="Q37" i="4"/>
  <c r="S37" i="4" s="1"/>
  <c r="M33" i="4"/>
  <c r="S25" i="4"/>
  <c r="F24" i="4"/>
  <c r="E25" i="4"/>
  <c r="D24" i="4"/>
  <c r="E24" i="4" s="1"/>
  <c r="E16" i="4"/>
  <c r="D14" i="4"/>
  <c r="E14" i="4" s="1"/>
  <c r="E21" i="4"/>
  <c r="D20" i="4"/>
  <c r="E20" i="4" s="1"/>
  <c r="D17" i="4"/>
  <c r="E17" i="4" s="1"/>
  <c r="G17" i="4" s="1"/>
  <c r="E18" i="4"/>
  <c r="G18" i="4" s="1"/>
  <c r="W16" i="4"/>
  <c r="W13" i="4"/>
  <c r="W36" i="4"/>
  <c r="O25" i="4"/>
  <c r="O34" i="4"/>
  <c r="W34" i="4"/>
  <c r="Q20" i="4"/>
  <c r="S20" i="4" s="1"/>
  <c r="W26" i="4"/>
  <c r="AA27" i="4"/>
  <c r="U17" i="4"/>
  <c r="W17" i="4" s="1"/>
  <c r="F36" i="4"/>
  <c r="W27" i="4"/>
  <c r="K27" i="4"/>
  <c r="W18" i="4"/>
  <c r="AA20" i="4"/>
  <c r="W15" i="4"/>
  <c r="AA14" i="4"/>
  <c r="K14" i="4"/>
  <c r="K15" i="4"/>
  <c r="M11" i="4"/>
  <c r="U7" i="4"/>
  <c r="Q7" i="4"/>
  <c r="S7" i="4" s="1"/>
  <c r="D33" i="4"/>
  <c r="O27" i="4"/>
  <c r="O16" i="4"/>
  <c r="AA24" i="4"/>
  <c r="AA35" i="4"/>
  <c r="O23" i="4"/>
  <c r="O11" i="4"/>
  <c r="G11" i="4"/>
  <c r="O13" i="4"/>
  <c r="G13" i="4"/>
  <c r="D36" i="4"/>
  <c r="F7" i="4"/>
  <c r="K37" i="4"/>
  <c r="U20" i="4"/>
  <c r="W20" i="4" s="1"/>
  <c r="E27" i="4"/>
  <c r="G27" i="4" s="1"/>
  <c r="E28" i="4"/>
  <c r="G28" i="4" s="1"/>
  <c r="S26" i="4"/>
  <c r="S35" i="4"/>
  <c r="K25" i="4"/>
  <c r="S15" i="4"/>
  <c r="G15" i="4"/>
  <c r="O26" i="4"/>
  <c r="O35" i="4"/>
  <c r="E26" i="4"/>
  <c r="K26" i="4"/>
  <c r="S21" i="4"/>
  <c r="G21" i="4"/>
  <c r="O21" i="4"/>
  <c r="G16" i="4"/>
  <c r="K11" i="4"/>
  <c r="K17" i="4"/>
  <c r="F37" i="4"/>
  <c r="D7" i="4"/>
  <c r="D37" i="4"/>
  <c r="K35" i="4"/>
  <c r="S17" i="4"/>
  <c r="O17" i="4"/>
  <c r="W14" i="4"/>
  <c r="S14" i="4"/>
  <c r="O20" i="4"/>
  <c r="G23" i="4"/>
  <c r="K20" i="4"/>
  <c r="AA37" i="4"/>
  <c r="AA7" i="4"/>
  <c r="W7" i="4"/>
  <c r="AA36" i="4"/>
  <c r="AA11" i="4"/>
  <c r="W11" i="4"/>
  <c r="AA33" i="4"/>
  <c r="AA34" i="4"/>
  <c r="W37" i="4"/>
  <c r="K36" i="4"/>
  <c r="W35" i="4"/>
  <c r="O24" i="4"/>
  <c r="W24" i="4"/>
  <c r="S24" i="4"/>
  <c r="G25" i="4"/>
  <c r="S27" i="4"/>
  <c r="Q33" i="4" l="1"/>
  <c r="E33" i="4" s="1"/>
  <c r="E34" i="4"/>
  <c r="S34" i="4"/>
  <c r="K33" i="4"/>
  <c r="E7" i="4"/>
  <c r="G7" i="4" s="1"/>
  <c r="G14" i="4"/>
  <c r="F33" i="4"/>
  <c r="O37" i="4"/>
  <c r="E37" i="4"/>
  <c r="G37" i="4" s="1"/>
  <c r="O36" i="4"/>
  <c r="G36" i="4"/>
  <c r="K34" i="4"/>
  <c r="G26" i="4"/>
  <c r="G35" i="4"/>
  <c r="W33" i="4"/>
  <c r="G20" i="4"/>
  <c r="K7" i="4"/>
  <c r="G24" i="4"/>
  <c r="S36" i="4"/>
  <c r="O7" i="4"/>
  <c r="O33" i="4" l="1"/>
  <c r="G33" i="4"/>
  <c r="G34" i="4"/>
  <c r="S33" i="4"/>
</calcChain>
</file>

<file path=xl/sharedStrings.xml><?xml version="1.0" encoding="utf-8"?>
<sst xmlns="http://schemas.openxmlformats.org/spreadsheetml/2006/main" count="159" uniqueCount="87">
  <si>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</si>
  <si>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</si>
  <si>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</si>
  <si>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</si>
  <si>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</si>
  <si>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</si>
  <si>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</si>
  <si>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</si>
  <si>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</si>
  <si>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</si>
  <si>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</si>
  <si>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</si>
  <si>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</si>
  <si>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</si>
  <si>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</si>
  <si>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</si>
  <si>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</si>
  <si>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</si>
  <si>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</si>
  <si>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</si>
  <si>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</si>
  <si>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</si>
  <si>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</si>
  <si>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</si>
  <si>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</si>
  <si>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</si>
  <si>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</si>
  <si>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</si>
  <si>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</si>
  <si>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</si>
  <si>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</si>
  <si>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</si>
  <si>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</si>
  <si>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</si>
  <si>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</si>
  <si>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</si>
  <si>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</si>
  <si>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</si>
  <si>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</si>
  <si>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</si>
  <si>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</si>
  <si>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</si>
  <si>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</si>
  <si>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</si>
  <si>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</si>
  <si>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</si>
  <si>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</si>
  <si>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</si>
  <si>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</si>
  <si>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</si>
  <si>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</si>
  <si>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</si>
  <si>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</si>
  <si>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</si>
  <si>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</si>
  <si>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</si>
  <si>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</si>
  <si>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</si>
  <si>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</si>
  <si>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</si>
  <si>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</si>
  <si>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</si>
  <si>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</si>
  <si>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</si>
  <si>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</si>
  <si>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</si>
  <si>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</si>
  <si>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</si>
  <si>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</si>
  <si>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</si>
  <si>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</si>
  <si>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"Невельский район"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</si>
  <si>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</si>
  <si>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</si>
  <si>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</si>
  <si>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</si>
  <si>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3. Муниципальная программа "Содействие экономическому развитию и инвестиционной привлекательности муниципального образования "Невельский район"</t>
  </si>
  <si>
    <t xml:space="preserve">Доля благоустроенных общественных территорий  от общего количества общественных территорий (с нарастающим итогом) </t>
  </si>
  <si>
    <t>увеличение безвозмездных поступлений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</si>
  <si>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                                                                                 в муниципальном образовании "Невельский район"</t>
  </si>
  <si>
    <t xml:space="preserve">Доля благоустроенных дворовых территорий  от общего количества дворовых территорий </t>
  </si>
  <si>
    <t>Отчет о достижении целевых показателей муниципальных программ по состоянию на 31.12.2022г.</t>
  </si>
  <si>
    <t>Уменьшение общего количества выпускников</t>
  </si>
  <si>
    <t>данные за январь-сентябрь 2022</t>
  </si>
  <si>
    <t>Число субъектов малого и среднего предпринимательства в расчете с учетом "самозанятых" на 10 тысяч человек населения</t>
  </si>
  <si>
    <t>Количество начисленных платежей по договорам аренды земельных участкоы  в процентах к общему числуарендных платежей заключенных договоров</t>
  </si>
  <si>
    <t>за счет всех источников финансирования (на 31.12.2022)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</si>
</sst>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62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abSelected="1" view="pageBreakPreview" topLeftCell="A77" zoomScaleNormal="75" zoomScaleSheetLayoutView="100" workbookViewId="0">
      <selection activeCell="F81" sqref="F81"/>
    </sheetView>
  </sheetViews>
  <sheetFormatPr defaultColWidth="8.85546875" defaultRowHeight="15.75" x14ac:dyDescent="0.2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20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 x14ac:dyDescent="0.25">
      <c r="D1" s="91"/>
      <c r="E1" s="92"/>
      <c r="F1" s="92"/>
      <c r="G1" s="92"/>
      <c r="H1" s="92"/>
    </row>
    <row r="3" spans="1:8" ht="18.75" x14ac:dyDescent="0.3">
      <c r="A3" s="93"/>
      <c r="B3" s="94"/>
      <c r="C3" s="94"/>
      <c r="D3" s="94"/>
      <c r="E3" s="94"/>
      <c r="F3" s="94"/>
      <c r="G3" s="94"/>
      <c r="H3" s="94"/>
    </row>
    <row r="4" spans="1:8" ht="52.5" customHeight="1" x14ac:dyDescent="0.3">
      <c r="A4" s="95" t="s">
        <v>81</v>
      </c>
      <c r="B4" s="96"/>
      <c r="C4" s="96"/>
      <c r="D4" s="96"/>
      <c r="E4" s="96"/>
      <c r="F4" s="96"/>
      <c r="G4" s="96"/>
      <c r="H4" s="96"/>
    </row>
    <row r="5" spans="1:8" ht="31.15" customHeight="1" x14ac:dyDescent="0.25">
      <c r="A5" s="103" t="s">
        <v>0</v>
      </c>
      <c r="B5" s="105" t="s">
        <v>9</v>
      </c>
      <c r="C5" s="106"/>
      <c r="D5" s="70" t="s">
        <v>8</v>
      </c>
      <c r="E5" s="70" t="s">
        <v>31</v>
      </c>
      <c r="F5" s="101" t="s">
        <v>12</v>
      </c>
      <c r="G5" s="70" t="s">
        <v>29</v>
      </c>
      <c r="H5" s="101" t="s">
        <v>30</v>
      </c>
    </row>
    <row r="6" spans="1:8" ht="31.15" customHeight="1" x14ac:dyDescent="0.25">
      <c r="A6" s="104"/>
      <c r="B6" s="107"/>
      <c r="C6" s="108"/>
      <c r="D6" s="102"/>
      <c r="E6" s="102"/>
      <c r="F6" s="71"/>
      <c r="G6" s="71"/>
      <c r="H6" s="71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72" t="s">
        <v>63</v>
      </c>
      <c r="B10" s="73"/>
      <c r="C10" s="73"/>
      <c r="D10" s="73"/>
      <c r="E10" s="73"/>
      <c r="F10" s="73"/>
      <c r="G10" s="73"/>
      <c r="H10" s="74"/>
    </row>
    <row r="11" spans="1:8" ht="14.45" customHeight="1" x14ac:dyDescent="0.25">
      <c r="A11" s="75"/>
      <c r="B11" s="76"/>
      <c r="C11" s="76"/>
      <c r="D11" s="76"/>
      <c r="E11" s="76"/>
      <c r="F11" s="76"/>
      <c r="G11" s="76"/>
      <c r="H11" s="77"/>
    </row>
    <row r="12" spans="1:8" ht="14.45" customHeight="1" x14ac:dyDescent="0.25">
      <c r="A12" s="75"/>
      <c r="B12" s="76"/>
      <c r="C12" s="76"/>
      <c r="D12" s="76"/>
      <c r="E12" s="76"/>
      <c r="F12" s="76"/>
      <c r="G12" s="76"/>
      <c r="H12" s="77"/>
    </row>
    <row r="13" spans="1:8" ht="14.25" customHeight="1" x14ac:dyDescent="0.25">
      <c r="A13" s="75"/>
      <c r="B13" s="76"/>
      <c r="C13" s="76"/>
      <c r="D13" s="76"/>
      <c r="E13" s="76"/>
      <c r="F13" s="76"/>
      <c r="G13" s="76"/>
      <c r="H13" s="77"/>
    </row>
    <row r="14" spans="1:8" ht="14.25" customHeight="1" x14ac:dyDescent="0.25">
      <c r="A14" s="75"/>
      <c r="B14" s="76"/>
      <c r="C14" s="76"/>
      <c r="D14" s="76"/>
      <c r="E14" s="76"/>
      <c r="F14" s="76"/>
      <c r="G14" s="76"/>
      <c r="H14" s="77"/>
    </row>
    <row r="15" spans="1:8" ht="14.25" hidden="1" customHeight="1" x14ac:dyDescent="0.25">
      <c r="A15" s="78"/>
      <c r="B15" s="79"/>
      <c r="C15" s="79"/>
      <c r="D15" s="79"/>
      <c r="E15" s="76"/>
      <c r="F15" s="76"/>
      <c r="G15" s="79"/>
      <c r="H15" s="80"/>
    </row>
    <row r="16" spans="1:8" ht="99" customHeight="1" x14ac:dyDescent="0.25">
      <c r="A16" s="1">
        <v>1</v>
      </c>
      <c r="B16" s="81" t="s">
        <v>32</v>
      </c>
      <c r="C16" s="82"/>
      <c r="D16" s="52" t="s">
        <v>10</v>
      </c>
      <c r="E16" s="28">
        <v>0</v>
      </c>
      <c r="F16" s="28">
        <v>0</v>
      </c>
      <c r="G16" s="14"/>
      <c r="H16" s="8"/>
    </row>
    <row r="17" spans="1:8" ht="133.5" customHeight="1" x14ac:dyDescent="0.25">
      <c r="A17" s="1">
        <v>2</v>
      </c>
      <c r="B17" s="81" t="s">
        <v>68</v>
      </c>
      <c r="C17" s="82"/>
      <c r="D17" s="52" t="s">
        <v>10</v>
      </c>
      <c r="E17" s="28">
        <v>0</v>
      </c>
      <c r="F17" s="28">
        <v>0</v>
      </c>
      <c r="G17" s="14"/>
      <c r="H17" s="8"/>
    </row>
    <row r="18" spans="1:8" ht="116.25" customHeight="1" x14ac:dyDescent="0.25">
      <c r="A18" s="1">
        <v>3</v>
      </c>
      <c r="B18" s="81" t="s">
        <v>69</v>
      </c>
      <c r="C18" s="82"/>
      <c r="D18" s="52" t="s">
        <v>10</v>
      </c>
      <c r="E18" s="28">
        <v>0</v>
      </c>
      <c r="F18" s="28">
        <v>0</v>
      </c>
      <c r="G18" s="14"/>
      <c r="H18" s="8"/>
    </row>
    <row r="19" spans="1:8" ht="135.75" customHeight="1" x14ac:dyDescent="0.25">
      <c r="A19" s="1">
        <v>4</v>
      </c>
      <c r="B19" s="81" t="s">
        <v>70</v>
      </c>
      <c r="C19" s="82"/>
      <c r="D19" s="52" t="s">
        <v>10</v>
      </c>
      <c r="E19" s="56">
        <v>0.86</v>
      </c>
      <c r="F19" s="28">
        <v>3.8</v>
      </c>
      <c r="G19" s="14"/>
      <c r="H19" s="8" t="s">
        <v>82</v>
      </c>
    </row>
    <row r="20" spans="1:8" ht="134.25" customHeight="1" x14ac:dyDescent="0.25">
      <c r="A20" s="1">
        <v>5</v>
      </c>
      <c r="B20" s="81" t="s">
        <v>33</v>
      </c>
      <c r="C20" s="82"/>
      <c r="D20" s="52" t="s">
        <v>10</v>
      </c>
      <c r="E20" s="28">
        <v>84.8</v>
      </c>
      <c r="F20" s="28">
        <v>85.1</v>
      </c>
      <c r="G20" s="14"/>
      <c r="H20" s="15"/>
    </row>
    <row r="21" spans="1:8" ht="14.45" customHeight="1" x14ac:dyDescent="0.25">
      <c r="A21" s="72" t="s">
        <v>59</v>
      </c>
      <c r="B21" s="73"/>
      <c r="C21" s="73"/>
      <c r="D21" s="73"/>
      <c r="E21" s="73"/>
      <c r="F21" s="73"/>
      <c r="G21" s="73"/>
      <c r="H21" s="74"/>
    </row>
    <row r="22" spans="1:8" ht="14.45" customHeight="1" x14ac:dyDescent="0.25">
      <c r="A22" s="75"/>
      <c r="B22" s="76"/>
      <c r="C22" s="76"/>
      <c r="D22" s="76"/>
      <c r="E22" s="76"/>
      <c r="F22" s="76"/>
      <c r="G22" s="76"/>
      <c r="H22" s="77"/>
    </row>
    <row r="23" spans="1:8" ht="14.45" customHeight="1" x14ac:dyDescent="0.25">
      <c r="A23" s="75"/>
      <c r="B23" s="76"/>
      <c r="C23" s="76"/>
      <c r="D23" s="76"/>
      <c r="E23" s="76"/>
      <c r="F23" s="76"/>
      <c r="G23" s="76"/>
      <c r="H23" s="77"/>
    </row>
    <row r="24" spans="1:8" ht="14.45" customHeight="1" x14ac:dyDescent="0.25">
      <c r="A24" s="75"/>
      <c r="B24" s="76"/>
      <c r="C24" s="76"/>
      <c r="D24" s="76"/>
      <c r="E24" s="76"/>
      <c r="F24" s="76"/>
      <c r="G24" s="76"/>
      <c r="H24" s="77"/>
    </row>
    <row r="25" spans="1:8" ht="2.25" customHeight="1" x14ac:dyDescent="0.25">
      <c r="A25" s="78"/>
      <c r="B25" s="79"/>
      <c r="C25" s="79"/>
      <c r="D25" s="79"/>
      <c r="E25" s="79"/>
      <c r="F25" s="79"/>
      <c r="G25" s="79"/>
      <c r="H25" s="80"/>
    </row>
    <row r="26" spans="1:8" ht="70.5" customHeight="1" x14ac:dyDescent="0.25">
      <c r="A26" s="1">
        <v>1</v>
      </c>
      <c r="B26" s="87" t="s">
        <v>37</v>
      </c>
      <c r="C26" s="88"/>
      <c r="D26" s="29"/>
      <c r="E26" s="33"/>
      <c r="F26" s="33"/>
      <c r="G26" s="12"/>
      <c r="H26" s="11"/>
    </row>
    <row r="27" spans="1:8" ht="31.5" customHeight="1" x14ac:dyDescent="0.25">
      <c r="A27" s="1"/>
      <c r="B27" s="89" t="s">
        <v>35</v>
      </c>
      <c r="C27" s="90"/>
      <c r="D27" s="11" t="s">
        <v>10</v>
      </c>
      <c r="E27" s="34">
        <v>100</v>
      </c>
      <c r="F27" s="34">
        <v>100</v>
      </c>
      <c r="G27" s="12"/>
      <c r="H27" s="11"/>
    </row>
    <row r="28" spans="1:8" ht="27.75" customHeight="1" x14ac:dyDescent="0.25">
      <c r="A28" s="1"/>
      <c r="B28" s="85" t="s">
        <v>36</v>
      </c>
      <c r="C28" s="86"/>
      <c r="D28" s="11" t="s">
        <v>10</v>
      </c>
      <c r="E28" s="34">
        <v>100</v>
      </c>
      <c r="F28" s="35">
        <v>100</v>
      </c>
      <c r="G28" s="12"/>
      <c r="H28" s="11"/>
    </row>
    <row r="29" spans="1:8" ht="35.25" customHeight="1" x14ac:dyDescent="0.25">
      <c r="A29" s="1">
        <v>2</v>
      </c>
      <c r="B29" s="81" t="s">
        <v>22</v>
      </c>
      <c r="C29" s="82"/>
      <c r="D29" s="11" t="s">
        <v>10</v>
      </c>
      <c r="E29" s="31">
        <v>0.1</v>
      </c>
      <c r="F29" s="68">
        <v>14</v>
      </c>
      <c r="G29" s="12"/>
      <c r="H29" s="11"/>
    </row>
    <row r="30" spans="1:8" ht="45.75" customHeight="1" x14ac:dyDescent="0.25">
      <c r="A30" s="1">
        <v>3</v>
      </c>
      <c r="B30" s="81" t="s">
        <v>34</v>
      </c>
      <c r="C30" s="82"/>
      <c r="D30" s="11" t="s">
        <v>10</v>
      </c>
      <c r="E30" s="32">
        <v>1.4</v>
      </c>
      <c r="F30" s="30">
        <v>1.4</v>
      </c>
      <c r="G30" s="12"/>
      <c r="H30" s="11"/>
    </row>
    <row r="31" spans="1:8" ht="35.25" customHeight="1" x14ac:dyDescent="0.25">
      <c r="A31" s="11">
        <v>4</v>
      </c>
      <c r="B31" s="83" t="s">
        <v>65</v>
      </c>
      <c r="C31" s="84"/>
      <c r="D31" s="19" t="s">
        <v>10</v>
      </c>
      <c r="E31" s="19">
        <v>95</v>
      </c>
      <c r="F31" s="11">
        <v>100</v>
      </c>
      <c r="G31" s="12"/>
      <c r="H31" s="11"/>
    </row>
    <row r="32" spans="1:8" ht="13.15" customHeight="1" x14ac:dyDescent="0.25">
      <c r="A32" s="109" t="s">
        <v>71</v>
      </c>
      <c r="B32" s="110"/>
      <c r="C32" s="110"/>
      <c r="D32" s="110"/>
      <c r="E32" s="110"/>
      <c r="F32" s="110"/>
      <c r="G32" s="110"/>
      <c r="H32" s="111"/>
    </row>
    <row r="33" spans="1:8" ht="12" customHeight="1" x14ac:dyDescent="0.25">
      <c r="A33" s="112"/>
      <c r="B33" s="113"/>
      <c r="C33" s="113"/>
      <c r="D33" s="113"/>
      <c r="E33" s="113"/>
      <c r="F33" s="113"/>
      <c r="G33" s="113"/>
      <c r="H33" s="114"/>
    </row>
    <row r="34" spans="1:8" ht="13.15" customHeight="1" x14ac:dyDescent="0.25">
      <c r="A34" s="112"/>
      <c r="B34" s="113"/>
      <c r="C34" s="113"/>
      <c r="D34" s="113"/>
      <c r="E34" s="113"/>
      <c r="F34" s="113"/>
      <c r="G34" s="113"/>
      <c r="H34" s="114"/>
    </row>
    <row r="35" spans="1:8" ht="45.75" customHeight="1" x14ac:dyDescent="0.25">
      <c r="A35" s="115"/>
      <c r="B35" s="116"/>
      <c r="C35" s="116"/>
      <c r="D35" s="116"/>
      <c r="E35" s="116"/>
      <c r="F35" s="116"/>
      <c r="G35" s="116"/>
      <c r="H35" s="117"/>
    </row>
    <row r="36" spans="1:8" ht="64.5" customHeight="1" x14ac:dyDescent="0.25">
      <c r="A36" s="21">
        <v>1</v>
      </c>
      <c r="B36" s="118" t="s">
        <v>23</v>
      </c>
      <c r="C36" s="119"/>
      <c r="D36" s="53" t="s">
        <v>24</v>
      </c>
      <c r="E36" s="54">
        <v>18600</v>
      </c>
      <c r="F36" s="54">
        <v>1526.5</v>
      </c>
      <c r="G36" s="55"/>
      <c r="H36" s="59" t="s">
        <v>83</v>
      </c>
    </row>
    <row r="37" spans="1:8" ht="69" customHeight="1" x14ac:dyDescent="0.25">
      <c r="A37" s="21">
        <v>2</v>
      </c>
      <c r="B37" s="118" t="s">
        <v>84</v>
      </c>
      <c r="C37" s="132"/>
      <c r="D37" s="53" t="s">
        <v>11</v>
      </c>
      <c r="E37" s="20">
        <v>221</v>
      </c>
      <c r="F37" s="20">
        <v>453</v>
      </c>
      <c r="G37" s="55"/>
      <c r="H37" s="59"/>
    </row>
    <row r="38" spans="1:8" ht="90.75" customHeight="1" x14ac:dyDescent="0.25">
      <c r="A38" s="21">
        <v>3</v>
      </c>
      <c r="B38" s="118" t="s">
        <v>85</v>
      </c>
      <c r="C38" s="132"/>
      <c r="D38" s="21" t="s">
        <v>10</v>
      </c>
      <c r="E38" s="20">
        <v>100</v>
      </c>
      <c r="F38" s="20">
        <v>100</v>
      </c>
      <c r="G38" s="20"/>
      <c r="H38" s="60"/>
    </row>
    <row r="39" spans="1:8" ht="18.600000000000001" customHeight="1" x14ac:dyDescent="0.25">
      <c r="A39" s="72" t="s">
        <v>60</v>
      </c>
      <c r="B39" s="73"/>
      <c r="C39" s="73"/>
      <c r="D39" s="73"/>
      <c r="E39" s="73"/>
      <c r="F39" s="73"/>
      <c r="G39" s="73"/>
      <c r="H39" s="74"/>
    </row>
    <row r="40" spans="1:8" ht="13.9" customHeight="1" x14ac:dyDescent="0.25">
      <c r="A40" s="75"/>
      <c r="B40" s="76"/>
      <c r="C40" s="76"/>
      <c r="D40" s="76"/>
      <c r="E40" s="76"/>
      <c r="F40" s="76"/>
      <c r="G40" s="76"/>
      <c r="H40" s="77"/>
    </row>
    <row r="41" spans="1:8" ht="36.75" customHeight="1" x14ac:dyDescent="0.25">
      <c r="A41" s="75"/>
      <c r="B41" s="76"/>
      <c r="C41" s="76"/>
      <c r="D41" s="76"/>
      <c r="E41" s="76"/>
      <c r="F41" s="76"/>
      <c r="G41" s="76"/>
      <c r="H41" s="77"/>
    </row>
    <row r="42" spans="1:8" ht="1.1499999999999999" customHeight="1" x14ac:dyDescent="0.25">
      <c r="A42" s="78"/>
      <c r="B42" s="79"/>
      <c r="C42" s="79"/>
      <c r="D42" s="79"/>
      <c r="E42" s="79"/>
      <c r="F42" s="79"/>
      <c r="G42" s="79"/>
      <c r="H42" s="80"/>
    </row>
    <row r="43" spans="1:8" ht="40.5" customHeight="1" x14ac:dyDescent="0.25">
      <c r="A43" s="1">
        <v>1</v>
      </c>
      <c r="B43" s="81" t="s">
        <v>25</v>
      </c>
      <c r="C43" s="82"/>
      <c r="D43" s="1" t="s">
        <v>10</v>
      </c>
      <c r="E43" s="11">
        <v>0.7</v>
      </c>
      <c r="F43" s="1">
        <v>-21.2</v>
      </c>
      <c r="G43" s="11"/>
      <c r="H43" s="8"/>
    </row>
    <row r="44" spans="1:8" ht="100.5" customHeight="1" x14ac:dyDescent="0.25">
      <c r="A44" s="72" t="s">
        <v>61</v>
      </c>
      <c r="B44" s="73"/>
      <c r="C44" s="73"/>
      <c r="D44" s="73"/>
      <c r="E44" s="73"/>
      <c r="F44" s="73"/>
      <c r="G44" s="73"/>
      <c r="H44" s="74"/>
    </row>
    <row r="45" spans="1:8" ht="23.25" hidden="1" customHeight="1" x14ac:dyDescent="0.25">
      <c r="A45" s="75"/>
      <c r="B45" s="76"/>
      <c r="C45" s="76"/>
      <c r="D45" s="76"/>
      <c r="E45" s="76"/>
      <c r="F45" s="76"/>
      <c r="G45" s="76"/>
      <c r="H45" s="77"/>
    </row>
    <row r="46" spans="1:8" ht="3.75" hidden="1" customHeight="1" x14ac:dyDescent="0.25">
      <c r="A46" s="75"/>
      <c r="B46" s="76"/>
      <c r="C46" s="76"/>
      <c r="D46" s="76"/>
      <c r="E46" s="76"/>
      <c r="F46" s="76"/>
      <c r="G46" s="76"/>
      <c r="H46" s="77"/>
    </row>
    <row r="47" spans="1:8" ht="16.5" hidden="1" customHeight="1" x14ac:dyDescent="0.25">
      <c r="A47" s="75"/>
      <c r="B47" s="76"/>
      <c r="C47" s="76"/>
      <c r="D47" s="76"/>
      <c r="E47" s="76"/>
      <c r="F47" s="76"/>
      <c r="G47" s="76"/>
      <c r="H47" s="77"/>
    </row>
    <row r="48" spans="1:8" ht="24" hidden="1" customHeight="1" x14ac:dyDescent="0.25">
      <c r="A48" s="78"/>
      <c r="B48" s="79"/>
      <c r="C48" s="79"/>
      <c r="D48" s="79"/>
      <c r="E48" s="79"/>
      <c r="F48" s="79"/>
      <c r="G48" s="79"/>
      <c r="H48" s="80"/>
    </row>
    <row r="49" spans="1:8" ht="54.75" customHeight="1" x14ac:dyDescent="0.25">
      <c r="A49" s="1">
        <v>1</v>
      </c>
      <c r="B49" s="97" t="s">
        <v>38</v>
      </c>
      <c r="C49" s="98"/>
      <c r="D49" s="11"/>
      <c r="E49" s="20"/>
      <c r="F49" s="20"/>
      <c r="G49" s="14"/>
      <c r="H49" s="15"/>
    </row>
    <row r="50" spans="1:8" ht="64.5" customHeight="1" x14ac:dyDescent="0.25">
      <c r="A50" s="1"/>
      <c r="B50" s="99" t="s">
        <v>39</v>
      </c>
      <c r="C50" s="100"/>
      <c r="D50" s="11" t="s">
        <v>67</v>
      </c>
      <c r="E50" s="20">
        <v>0.14000000000000001</v>
      </c>
      <c r="F50" s="20">
        <v>0.14000000000000001</v>
      </c>
      <c r="G50" s="14"/>
      <c r="H50" s="26"/>
    </row>
    <row r="51" spans="1:8" ht="68.25" customHeight="1" x14ac:dyDescent="0.25">
      <c r="A51" s="1"/>
      <c r="B51" s="99" t="s">
        <v>40</v>
      </c>
      <c r="C51" s="100"/>
      <c r="D51" s="11" t="s">
        <v>44</v>
      </c>
      <c r="E51" s="38">
        <v>6</v>
      </c>
      <c r="F51" s="11">
        <v>6.1</v>
      </c>
      <c r="G51" s="14"/>
      <c r="H51" s="8"/>
    </row>
    <row r="52" spans="1:8" ht="68.25" customHeight="1" x14ac:dyDescent="0.25">
      <c r="A52" s="1"/>
      <c r="B52" s="129" t="s">
        <v>41</v>
      </c>
      <c r="C52" s="130"/>
      <c r="D52" s="11" t="s">
        <v>44</v>
      </c>
      <c r="E52" s="38">
        <v>19</v>
      </c>
      <c r="F52" s="11">
        <v>22.5</v>
      </c>
      <c r="G52" s="14"/>
      <c r="H52" s="8"/>
    </row>
    <row r="53" spans="1:8" ht="56.25" customHeight="1" x14ac:dyDescent="0.25">
      <c r="A53" s="1">
        <v>2</v>
      </c>
      <c r="B53" s="131" t="s">
        <v>42</v>
      </c>
      <c r="C53" s="131"/>
      <c r="D53" s="36" t="s">
        <v>10</v>
      </c>
      <c r="E53" s="37">
        <v>33.799999999999997</v>
      </c>
      <c r="F53" s="69">
        <v>40</v>
      </c>
      <c r="G53" s="14"/>
      <c r="H53" s="8"/>
    </row>
    <row r="54" spans="1:8" ht="115.5" customHeight="1" x14ac:dyDescent="0.25">
      <c r="A54" s="1">
        <v>3</v>
      </c>
      <c r="B54" s="83" t="s">
        <v>43</v>
      </c>
      <c r="C54" s="84"/>
      <c r="D54" s="11" t="s">
        <v>10</v>
      </c>
      <c r="E54" s="11">
        <v>4.7</v>
      </c>
      <c r="F54" s="11">
        <v>4.9000000000000004</v>
      </c>
      <c r="G54" s="14"/>
      <c r="H54" s="15"/>
    </row>
    <row r="55" spans="1:8" ht="13.15" customHeight="1" x14ac:dyDescent="0.25">
      <c r="A55" s="120" t="s">
        <v>62</v>
      </c>
      <c r="B55" s="121"/>
      <c r="C55" s="121"/>
      <c r="D55" s="121"/>
      <c r="E55" s="121"/>
      <c r="F55" s="121"/>
      <c r="G55" s="121"/>
      <c r="H55" s="122"/>
    </row>
    <row r="56" spans="1:8" ht="15" customHeight="1" x14ac:dyDescent="0.25">
      <c r="A56" s="123"/>
      <c r="B56" s="124"/>
      <c r="C56" s="124"/>
      <c r="D56" s="124"/>
      <c r="E56" s="124"/>
      <c r="F56" s="124"/>
      <c r="G56" s="124"/>
      <c r="H56" s="125"/>
    </row>
    <row r="57" spans="1:8" ht="10.15" customHeight="1" x14ac:dyDescent="0.25">
      <c r="A57" s="123"/>
      <c r="B57" s="124"/>
      <c r="C57" s="124"/>
      <c r="D57" s="124"/>
      <c r="E57" s="124"/>
      <c r="F57" s="124"/>
      <c r="G57" s="124"/>
      <c r="H57" s="125"/>
    </row>
    <row r="58" spans="1:8" ht="6" customHeight="1" x14ac:dyDescent="0.25">
      <c r="A58" s="123"/>
      <c r="B58" s="124"/>
      <c r="C58" s="124"/>
      <c r="D58" s="124"/>
      <c r="E58" s="124"/>
      <c r="F58" s="124"/>
      <c r="G58" s="124"/>
      <c r="H58" s="125"/>
    </row>
    <row r="59" spans="1:8" ht="16.5" customHeight="1" x14ac:dyDescent="0.25">
      <c r="A59" s="123"/>
      <c r="B59" s="124"/>
      <c r="C59" s="124"/>
      <c r="D59" s="124"/>
      <c r="E59" s="124"/>
      <c r="F59" s="124"/>
      <c r="G59" s="124"/>
      <c r="H59" s="125"/>
    </row>
    <row r="60" spans="1:8" ht="0.6" customHeight="1" x14ac:dyDescent="0.25">
      <c r="A60" s="126"/>
      <c r="B60" s="127"/>
      <c r="C60" s="127"/>
      <c r="D60" s="127"/>
      <c r="E60" s="127"/>
      <c r="F60" s="127"/>
      <c r="G60" s="127"/>
      <c r="H60" s="128"/>
    </row>
    <row r="61" spans="1:8" ht="0.6" customHeight="1" x14ac:dyDescent="0.25">
      <c r="A61" s="22"/>
      <c r="B61" s="23"/>
      <c r="C61" s="23"/>
      <c r="D61" s="23"/>
      <c r="E61" s="23"/>
      <c r="F61" s="23"/>
      <c r="G61" s="23"/>
      <c r="H61" s="24"/>
    </row>
    <row r="62" spans="1:8" ht="138.75" customHeight="1" x14ac:dyDescent="0.25">
      <c r="A62" s="1">
        <v>1</v>
      </c>
      <c r="B62" s="99" t="s">
        <v>45</v>
      </c>
      <c r="C62" s="100"/>
      <c r="D62" s="1" t="s">
        <v>10</v>
      </c>
      <c r="E62" s="40">
        <v>76.2</v>
      </c>
      <c r="F62" s="40">
        <v>75</v>
      </c>
      <c r="G62" s="14"/>
      <c r="H62" s="8"/>
    </row>
    <row r="63" spans="1:8" ht="147" customHeight="1" x14ac:dyDescent="0.25">
      <c r="A63" s="1">
        <v>2</v>
      </c>
      <c r="B63" s="99" t="s">
        <v>46</v>
      </c>
      <c r="C63" s="100"/>
      <c r="D63" s="1" t="s">
        <v>10</v>
      </c>
      <c r="E63" s="21">
        <v>4.08</v>
      </c>
      <c r="F63" s="21">
        <v>4.2</v>
      </c>
      <c r="G63" s="14"/>
      <c r="H63" s="26"/>
    </row>
    <row r="64" spans="1:8" ht="14.45" customHeight="1" x14ac:dyDescent="0.25">
      <c r="A64" s="72" t="s">
        <v>66</v>
      </c>
      <c r="B64" s="73"/>
      <c r="C64" s="73"/>
      <c r="D64" s="73"/>
      <c r="E64" s="73"/>
      <c r="F64" s="73"/>
      <c r="G64" s="73"/>
      <c r="H64" s="74"/>
    </row>
    <row r="65" spans="1:13" ht="14.45" customHeight="1" x14ac:dyDescent="0.25">
      <c r="A65" s="75"/>
      <c r="B65" s="76"/>
      <c r="C65" s="76"/>
      <c r="D65" s="76"/>
      <c r="E65" s="76"/>
      <c r="F65" s="76"/>
      <c r="G65" s="76"/>
      <c r="H65" s="77"/>
    </row>
    <row r="66" spans="1:13" ht="14.45" customHeight="1" x14ac:dyDescent="0.25">
      <c r="A66" s="75"/>
      <c r="B66" s="76"/>
      <c r="C66" s="76"/>
      <c r="D66" s="76"/>
      <c r="E66" s="76"/>
      <c r="F66" s="76"/>
      <c r="G66" s="76"/>
      <c r="H66" s="77"/>
    </row>
    <row r="67" spans="1:13" ht="14.45" customHeight="1" x14ac:dyDescent="0.25">
      <c r="A67" s="75"/>
      <c r="B67" s="76"/>
      <c r="C67" s="76"/>
      <c r="D67" s="76"/>
      <c r="E67" s="76"/>
      <c r="F67" s="76"/>
      <c r="G67" s="76"/>
      <c r="H67" s="77"/>
    </row>
    <row r="68" spans="1:13" ht="42" customHeight="1" x14ac:dyDescent="0.25">
      <c r="A68" s="75"/>
      <c r="B68" s="76"/>
      <c r="C68" s="76"/>
      <c r="D68" s="76"/>
      <c r="E68" s="76"/>
      <c r="F68" s="76"/>
      <c r="G68" s="76"/>
      <c r="H68" s="77"/>
    </row>
    <row r="69" spans="1:13" ht="7.5" hidden="1" customHeight="1" x14ac:dyDescent="0.25">
      <c r="A69" s="78"/>
      <c r="B69" s="79"/>
      <c r="C69" s="79"/>
      <c r="D69" s="79"/>
      <c r="E69" s="79"/>
      <c r="F69" s="79"/>
      <c r="G69" s="79"/>
      <c r="H69" s="80"/>
    </row>
    <row r="70" spans="1:13" ht="105.75" customHeight="1" x14ac:dyDescent="0.25">
      <c r="A70" s="1">
        <v>1</v>
      </c>
      <c r="B70" s="118" t="s">
        <v>47</v>
      </c>
      <c r="C70" s="119"/>
      <c r="D70" s="21" t="s">
        <v>24</v>
      </c>
      <c r="E70" s="40">
        <v>1815</v>
      </c>
      <c r="F70" s="21">
        <v>1855</v>
      </c>
      <c r="G70" s="1"/>
      <c r="H70" s="8"/>
    </row>
    <row r="71" spans="1:13" ht="150.75" customHeight="1" x14ac:dyDescent="0.25">
      <c r="A71" s="1">
        <v>2</v>
      </c>
      <c r="B71" s="139" t="s">
        <v>72</v>
      </c>
      <c r="C71" s="140"/>
      <c r="D71" s="21" t="s">
        <v>10</v>
      </c>
      <c r="E71" s="21">
        <v>23.24</v>
      </c>
      <c r="F71" s="21">
        <v>19.5</v>
      </c>
      <c r="G71" s="1"/>
      <c r="H71" s="8" t="s">
        <v>78</v>
      </c>
    </row>
    <row r="72" spans="1:13" ht="138.75" customHeight="1" x14ac:dyDescent="0.25">
      <c r="A72" s="1">
        <v>3</v>
      </c>
      <c r="B72" s="138" t="s">
        <v>48</v>
      </c>
      <c r="C72" s="138"/>
      <c r="D72" s="21" t="s">
        <v>10</v>
      </c>
      <c r="E72" s="40">
        <v>0</v>
      </c>
      <c r="F72" s="40">
        <v>0</v>
      </c>
      <c r="G72" s="1"/>
      <c r="H72" s="8"/>
    </row>
    <row r="73" spans="1:13" ht="136.5" customHeight="1" x14ac:dyDescent="0.25">
      <c r="A73" s="1">
        <v>4</v>
      </c>
      <c r="B73" s="138" t="s">
        <v>49</v>
      </c>
      <c r="C73" s="138"/>
      <c r="D73" s="21" t="s">
        <v>10</v>
      </c>
      <c r="E73" s="40">
        <v>0</v>
      </c>
      <c r="F73" s="40">
        <v>0</v>
      </c>
      <c r="G73" s="1"/>
      <c r="H73" s="8"/>
    </row>
    <row r="74" spans="1:13" ht="79.5" customHeight="1" x14ac:dyDescent="0.25">
      <c r="A74" s="141" t="s">
        <v>64</v>
      </c>
      <c r="B74" s="79"/>
      <c r="C74" s="79"/>
      <c r="D74" s="79"/>
      <c r="E74" s="79"/>
      <c r="F74" s="79"/>
      <c r="G74" s="79"/>
      <c r="H74" s="80"/>
    </row>
    <row r="75" spans="1:13" ht="73.5" customHeight="1" x14ac:dyDescent="0.25">
      <c r="A75" s="39">
        <v>1</v>
      </c>
      <c r="B75" s="81" t="s">
        <v>50</v>
      </c>
      <c r="C75" s="84"/>
      <c r="D75" s="41" t="s">
        <v>11</v>
      </c>
      <c r="E75" s="41">
        <v>58</v>
      </c>
      <c r="F75" s="41">
        <v>58</v>
      </c>
      <c r="G75" s="25"/>
      <c r="H75" s="27"/>
      <c r="M75" s="46"/>
    </row>
    <row r="76" spans="1:13" ht="71.25" customHeight="1" x14ac:dyDescent="0.25">
      <c r="A76" s="39">
        <v>2</v>
      </c>
      <c r="B76" s="81" t="s">
        <v>51</v>
      </c>
      <c r="C76" s="84"/>
      <c r="D76" s="41" t="s">
        <v>10</v>
      </c>
      <c r="E76" s="42">
        <v>99</v>
      </c>
      <c r="F76" s="42">
        <v>99</v>
      </c>
      <c r="G76" s="25"/>
      <c r="H76" s="25"/>
    </row>
    <row r="77" spans="1:13" ht="71.25" customHeight="1" x14ac:dyDescent="0.25">
      <c r="A77" s="43">
        <v>3</v>
      </c>
      <c r="B77" s="81" t="s">
        <v>52</v>
      </c>
      <c r="C77" s="84"/>
      <c r="D77" s="41" t="s">
        <v>10</v>
      </c>
      <c r="E77" s="44">
        <v>33.799999999999997</v>
      </c>
      <c r="F77" s="44">
        <v>40</v>
      </c>
      <c r="G77" s="12"/>
      <c r="H77" s="26"/>
    </row>
    <row r="78" spans="1:13" ht="21" customHeight="1" x14ac:dyDescent="0.25">
      <c r="A78" s="61"/>
      <c r="B78" s="62"/>
      <c r="C78" s="63"/>
      <c r="D78" s="64"/>
      <c r="E78" s="65"/>
      <c r="F78" s="65"/>
      <c r="G78" s="66"/>
      <c r="H78" s="67"/>
    </row>
    <row r="79" spans="1:13" ht="71.25" customHeight="1" x14ac:dyDescent="0.3">
      <c r="A79" s="133" t="s">
        <v>79</v>
      </c>
      <c r="B79" s="134"/>
      <c r="C79" s="134"/>
      <c r="D79" s="134"/>
      <c r="E79" s="134"/>
      <c r="F79" s="134"/>
      <c r="G79" s="134"/>
      <c r="H79" s="135"/>
    </row>
    <row r="80" spans="1:13" ht="71.25" customHeight="1" x14ac:dyDescent="0.25">
      <c r="A80" s="11">
        <v>1</v>
      </c>
      <c r="B80" s="136" t="s">
        <v>77</v>
      </c>
      <c r="C80" s="137"/>
      <c r="D80" s="19" t="s">
        <v>10</v>
      </c>
      <c r="E80" s="19">
        <v>83</v>
      </c>
      <c r="F80" s="19">
        <v>79</v>
      </c>
      <c r="G80" s="58"/>
      <c r="H80" s="58"/>
    </row>
    <row r="81" spans="1:8" ht="61.5" customHeight="1" x14ac:dyDescent="0.25">
      <c r="A81" s="41">
        <v>2</v>
      </c>
      <c r="B81" s="136" t="s">
        <v>80</v>
      </c>
      <c r="C81" s="137"/>
      <c r="D81" s="41" t="s">
        <v>10</v>
      </c>
      <c r="E81" s="42">
        <v>3</v>
      </c>
      <c r="F81" s="42">
        <v>0</v>
      </c>
      <c r="G81" s="57"/>
      <c r="H81" s="33"/>
    </row>
  </sheetData>
  <mergeCells count="51">
    <mergeCell ref="A79:H79"/>
    <mergeCell ref="B80:C80"/>
    <mergeCell ref="B81:C81"/>
    <mergeCell ref="B73:C73"/>
    <mergeCell ref="B38:C38"/>
    <mergeCell ref="B71:C71"/>
    <mergeCell ref="B72:C72"/>
    <mergeCell ref="B77:C77"/>
    <mergeCell ref="B75:C75"/>
    <mergeCell ref="B76:C76"/>
    <mergeCell ref="A74:H74"/>
    <mergeCell ref="A32:H35"/>
    <mergeCell ref="B36:C36"/>
    <mergeCell ref="A55:H60"/>
    <mergeCell ref="B62:C62"/>
    <mergeCell ref="B70:C70"/>
    <mergeCell ref="B54:C54"/>
    <mergeCell ref="B52:C52"/>
    <mergeCell ref="B43:C43"/>
    <mergeCell ref="B53:C53"/>
    <mergeCell ref="B50:C50"/>
    <mergeCell ref="B63:C63"/>
    <mergeCell ref="A44:H48"/>
    <mergeCell ref="B37:C37"/>
    <mergeCell ref="A64:H69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31:C31"/>
    <mergeCell ref="B28:C28"/>
    <mergeCell ref="B26:C26"/>
    <mergeCell ref="B27:C27"/>
    <mergeCell ref="B17:C17"/>
    <mergeCell ref="B18:C18"/>
    <mergeCell ref="B30:C30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:W4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57" t="s">
        <v>26</v>
      </c>
      <c r="B3" s="158"/>
      <c r="C3" s="158"/>
      <c r="D3" s="158"/>
      <c r="E3" s="158"/>
      <c r="F3" s="158"/>
      <c r="G3" s="158"/>
      <c r="H3" s="158"/>
      <c r="I3" s="158"/>
      <c r="J3" s="158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</row>
    <row r="4" spans="1:27" ht="20.25" x14ac:dyDescent="0.3">
      <c r="A4" s="157" t="s">
        <v>86</v>
      </c>
      <c r="B4" s="160"/>
      <c r="C4" s="160"/>
      <c r="D4" s="160"/>
      <c r="E4" s="160"/>
      <c r="F4" s="160"/>
      <c r="G4" s="160"/>
      <c r="H4" s="160"/>
      <c r="I4" s="160"/>
      <c r="J4" s="160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</row>
    <row r="5" spans="1:27" ht="31.15" customHeight="1" x14ac:dyDescent="0.25">
      <c r="A5" s="142" t="s">
        <v>0</v>
      </c>
      <c r="B5" s="148" t="s">
        <v>1</v>
      </c>
      <c r="C5" s="148" t="s">
        <v>2</v>
      </c>
      <c r="D5" s="148" t="s">
        <v>17</v>
      </c>
      <c r="E5" s="152"/>
      <c r="F5" s="152"/>
      <c r="G5" s="152"/>
      <c r="H5" s="142" t="s">
        <v>18</v>
      </c>
      <c r="I5" s="143"/>
      <c r="J5" s="143"/>
      <c r="K5" s="143"/>
      <c r="L5" s="142" t="s">
        <v>19</v>
      </c>
      <c r="M5" s="143"/>
      <c r="N5" s="143"/>
      <c r="O5" s="143"/>
      <c r="P5" s="148" t="s">
        <v>20</v>
      </c>
      <c r="Q5" s="149"/>
      <c r="R5" s="149"/>
      <c r="S5" s="149"/>
      <c r="T5" s="142" t="s">
        <v>21</v>
      </c>
      <c r="U5" s="143"/>
      <c r="V5" s="143"/>
      <c r="W5" s="143"/>
      <c r="X5" s="142" t="s">
        <v>28</v>
      </c>
      <c r="Y5" s="143"/>
      <c r="Z5" s="143"/>
      <c r="AA5" s="143"/>
    </row>
    <row r="6" spans="1:27" ht="75.75" customHeight="1" x14ac:dyDescent="0.25">
      <c r="A6" s="150"/>
      <c r="B6" s="151"/>
      <c r="C6" s="151"/>
      <c r="D6" s="15" t="s">
        <v>13</v>
      </c>
      <c r="E6" s="18" t="s">
        <v>14</v>
      </c>
      <c r="F6" s="15" t="s">
        <v>15</v>
      </c>
      <c r="G6" s="15" t="s">
        <v>16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13</v>
      </c>
      <c r="M6" s="15" t="s">
        <v>14</v>
      </c>
      <c r="N6" s="15" t="s">
        <v>15</v>
      </c>
      <c r="O6" s="15" t="s">
        <v>16</v>
      </c>
      <c r="P6" s="15" t="s">
        <v>13</v>
      </c>
      <c r="Q6" s="15" t="s">
        <v>14</v>
      </c>
      <c r="R6" s="15" t="s">
        <v>15</v>
      </c>
      <c r="S6" s="15" t="s">
        <v>16</v>
      </c>
      <c r="T6" s="15" t="s">
        <v>13</v>
      </c>
      <c r="U6" s="15" t="s">
        <v>14</v>
      </c>
      <c r="V6" s="15" t="s">
        <v>15</v>
      </c>
      <c r="W6" s="15" t="s">
        <v>16</v>
      </c>
      <c r="X6" s="15" t="s">
        <v>13</v>
      </c>
      <c r="Y6" s="15" t="s">
        <v>14</v>
      </c>
      <c r="Z6" s="15" t="s">
        <v>15</v>
      </c>
      <c r="AA6" s="15" t="s">
        <v>16</v>
      </c>
    </row>
    <row r="7" spans="1:27" ht="28.5" customHeight="1" x14ac:dyDescent="0.25">
      <c r="A7" s="144" t="s">
        <v>53</v>
      </c>
      <c r="B7" s="145"/>
      <c r="C7" s="17" t="s">
        <v>7</v>
      </c>
      <c r="D7" s="47">
        <f>H7+L7+P7+T7+X7</f>
        <v>246926.22</v>
      </c>
      <c r="E7" s="48">
        <f>I7+M7+Q7+U7+Y7</f>
        <v>232126.22</v>
      </c>
      <c r="F7" s="48">
        <f>J7+N7+R7+V7+Z7</f>
        <v>240989.38000000003</v>
      </c>
      <c r="G7" s="48">
        <f>F7/E7*100-100</f>
        <v>3.8182502605694566</v>
      </c>
      <c r="H7" s="48">
        <f>H8</f>
        <v>19218.09</v>
      </c>
      <c r="I7" s="48">
        <f>I8</f>
        <v>19218.09</v>
      </c>
      <c r="J7" s="48">
        <f t="shared" ref="J7:Z7" si="0">J8</f>
        <v>17986.32</v>
      </c>
      <c r="K7" s="48">
        <f>J7/I7*100-100</f>
        <v>-6.4094298652987902</v>
      </c>
      <c r="L7" s="48">
        <f t="shared" si="0"/>
        <v>138301.95000000001</v>
      </c>
      <c r="M7" s="48">
        <f t="shared" si="0"/>
        <v>138301.95000000001</v>
      </c>
      <c r="N7" s="48">
        <f t="shared" si="0"/>
        <v>136659.63</v>
      </c>
      <c r="O7" s="48">
        <f>N7/M7*100-100</f>
        <v>-1.1874886796607029</v>
      </c>
      <c r="P7" s="48">
        <f t="shared" si="0"/>
        <v>74606.179999999993</v>
      </c>
      <c r="Q7" s="48">
        <f>P7</f>
        <v>74606.179999999993</v>
      </c>
      <c r="R7" s="48">
        <f t="shared" si="0"/>
        <v>74519.33</v>
      </c>
      <c r="S7" s="48">
        <f>R7/Q7*100-100</f>
        <v>-0.11641126780649813</v>
      </c>
      <c r="T7" s="48">
        <f t="shared" si="0"/>
        <v>0</v>
      </c>
      <c r="U7" s="48">
        <f>T7</f>
        <v>0</v>
      </c>
      <c r="V7" s="48">
        <f t="shared" si="0"/>
        <v>0</v>
      </c>
      <c r="W7" s="48" t="e">
        <f>V7/U7*100-100</f>
        <v>#DIV/0!</v>
      </c>
      <c r="X7" s="48">
        <f t="shared" si="0"/>
        <v>14800</v>
      </c>
      <c r="Y7" s="48">
        <v>0</v>
      </c>
      <c r="Z7" s="48">
        <f t="shared" si="0"/>
        <v>11824.1</v>
      </c>
      <c r="AA7" s="48">
        <f>Z7/X7*100-100</f>
        <v>-20.107432432432432</v>
      </c>
    </row>
    <row r="8" spans="1:27" ht="107.25" customHeight="1" x14ac:dyDescent="0.25">
      <c r="A8" s="144"/>
      <c r="B8" s="145"/>
      <c r="C8" s="16" t="s">
        <v>6</v>
      </c>
      <c r="D8" s="49">
        <f>H8+L8+P8+T8+X8</f>
        <v>246926.22</v>
      </c>
      <c r="E8" s="48">
        <f>I8+M8+Q8+U8+Y8</f>
        <v>232126.22</v>
      </c>
      <c r="F8" s="50">
        <f t="shared" ref="F8:F37" si="1">J8+N8+R8+V8+Z8</f>
        <v>240989.38000000003</v>
      </c>
      <c r="G8" s="50">
        <f t="shared" ref="G8:G37" si="2">F8/E8*100-100</f>
        <v>3.8182502605694566</v>
      </c>
      <c r="H8" s="45">
        <v>19218.09</v>
      </c>
      <c r="I8" s="51">
        <v>19218.09</v>
      </c>
      <c r="J8" s="45">
        <v>17986.32</v>
      </c>
      <c r="K8" s="50">
        <f t="shared" ref="K8:K37" si="3">J8/I8*100-100</f>
        <v>-6.4094298652987902</v>
      </c>
      <c r="L8" s="45">
        <v>138301.95000000001</v>
      </c>
      <c r="M8" s="45">
        <v>138301.95000000001</v>
      </c>
      <c r="N8" s="45">
        <v>136659.63</v>
      </c>
      <c r="O8" s="50">
        <f t="shared" ref="O8:O37" si="4">N8/M8*100-100</f>
        <v>-1.1874886796607029</v>
      </c>
      <c r="P8" s="45">
        <v>74606.179999999993</v>
      </c>
      <c r="Q8" s="45">
        <v>74606.179999999993</v>
      </c>
      <c r="R8" s="45">
        <v>74519.33</v>
      </c>
      <c r="S8" s="50">
        <f t="shared" ref="S8:S37" si="5">R8/Q8*100-100</f>
        <v>-0.11641126780649813</v>
      </c>
      <c r="T8" s="45">
        <v>0</v>
      </c>
      <c r="U8" s="45">
        <v>0</v>
      </c>
      <c r="V8" s="45">
        <v>0</v>
      </c>
      <c r="W8" s="50" t="e">
        <f t="shared" ref="W8:W37" si="6">V8/U8*100-100</f>
        <v>#DIV/0!</v>
      </c>
      <c r="X8" s="45">
        <v>14800</v>
      </c>
      <c r="Y8" s="45">
        <v>0</v>
      </c>
      <c r="Z8" s="45">
        <v>11824.1</v>
      </c>
      <c r="AA8" s="50">
        <f t="shared" ref="AA8:AA37" si="7">Z8/X8*100-100</f>
        <v>-20.107432432432432</v>
      </c>
    </row>
    <row r="9" spans="1:27" ht="32.25" customHeight="1" x14ac:dyDescent="0.25">
      <c r="A9" s="144" t="s">
        <v>54</v>
      </c>
      <c r="B9" s="145"/>
      <c r="C9" s="17" t="s">
        <v>7</v>
      </c>
      <c r="D9" s="47">
        <f>D10</f>
        <v>54111.3</v>
      </c>
      <c r="E9" s="48">
        <f>D9-X9</f>
        <v>52075.3</v>
      </c>
      <c r="F9" s="48">
        <f>J9+N9+R9+V9+Z9</f>
        <v>53283.420000000006</v>
      </c>
      <c r="G9" s="48">
        <f t="shared" si="2"/>
        <v>2.3199482288148232</v>
      </c>
      <c r="H9" s="48">
        <f>H10</f>
        <v>0</v>
      </c>
      <c r="I9" s="48">
        <f t="shared" ref="I9:J9" si="8">I10</f>
        <v>0</v>
      </c>
      <c r="J9" s="48">
        <f t="shared" si="8"/>
        <v>0</v>
      </c>
      <c r="K9" s="48" t="e">
        <f t="shared" si="3"/>
        <v>#DIV/0!</v>
      </c>
      <c r="L9" s="48">
        <f>L10</f>
        <v>2500</v>
      </c>
      <c r="M9" s="48">
        <f t="shared" ref="M9:N9" si="9">M10</f>
        <v>2500</v>
      </c>
      <c r="N9" s="48">
        <f t="shared" si="9"/>
        <v>2500</v>
      </c>
      <c r="O9" s="48">
        <f t="shared" si="4"/>
        <v>0</v>
      </c>
      <c r="P9" s="48">
        <f>P10</f>
        <v>49575.3</v>
      </c>
      <c r="Q9" s="48">
        <f t="shared" ref="Q9:R9" si="10">Q10</f>
        <v>49575.3</v>
      </c>
      <c r="R9" s="48">
        <f t="shared" si="10"/>
        <v>48820.44</v>
      </c>
      <c r="S9" s="48">
        <f t="shared" si="5"/>
        <v>-1.5226534181336291</v>
      </c>
      <c r="T9" s="48">
        <f>T10</f>
        <v>0</v>
      </c>
      <c r="U9" s="48">
        <f t="shared" ref="U9:V9" si="11">U10</f>
        <v>0</v>
      </c>
      <c r="V9" s="48">
        <f t="shared" si="11"/>
        <v>0</v>
      </c>
      <c r="W9" s="48" t="e">
        <f t="shared" si="6"/>
        <v>#DIV/0!</v>
      </c>
      <c r="X9" s="48">
        <f>X10</f>
        <v>2036</v>
      </c>
      <c r="Y9" s="48">
        <f t="shared" ref="Y9:Z9" si="12">Y10</f>
        <v>0</v>
      </c>
      <c r="Z9" s="48">
        <f t="shared" si="12"/>
        <v>1962.98</v>
      </c>
      <c r="AA9" s="48">
        <f t="shared" si="7"/>
        <v>-3.586444007858546</v>
      </c>
    </row>
    <row r="10" spans="1:27" ht="56.25" customHeight="1" x14ac:dyDescent="0.25">
      <c r="A10" s="144"/>
      <c r="B10" s="145"/>
      <c r="C10" s="16" t="s">
        <v>3</v>
      </c>
      <c r="D10" s="49">
        <f t="shared" ref="D10:D37" si="13">H10+L10+P10+T10+X10</f>
        <v>54111.3</v>
      </c>
      <c r="E10" s="50">
        <f>D10-X10</f>
        <v>52075.3</v>
      </c>
      <c r="F10" s="48">
        <f>J10+N10+R10+V10+Z10</f>
        <v>53283.420000000006</v>
      </c>
      <c r="G10" s="50">
        <f t="shared" si="2"/>
        <v>2.3199482288148232</v>
      </c>
      <c r="H10" s="45">
        <v>0</v>
      </c>
      <c r="I10" s="45">
        <v>0</v>
      </c>
      <c r="J10" s="45">
        <v>0</v>
      </c>
      <c r="K10" s="50" t="e">
        <f t="shared" si="3"/>
        <v>#DIV/0!</v>
      </c>
      <c r="L10" s="45">
        <v>2500</v>
      </c>
      <c r="M10" s="45">
        <v>2500</v>
      </c>
      <c r="N10" s="45">
        <v>2500</v>
      </c>
      <c r="O10" s="50">
        <f t="shared" si="4"/>
        <v>0</v>
      </c>
      <c r="P10" s="45">
        <v>49575.3</v>
      </c>
      <c r="Q10" s="45">
        <v>49575.3</v>
      </c>
      <c r="R10" s="45">
        <v>48820.44</v>
      </c>
      <c r="S10" s="50">
        <f t="shared" si="5"/>
        <v>-1.5226534181336291</v>
      </c>
      <c r="T10" s="45">
        <v>0</v>
      </c>
      <c r="U10" s="45">
        <f>T10</f>
        <v>0</v>
      </c>
      <c r="V10" s="45">
        <v>0</v>
      </c>
      <c r="W10" s="50" t="e">
        <f t="shared" si="6"/>
        <v>#DIV/0!</v>
      </c>
      <c r="X10" s="45">
        <v>2036</v>
      </c>
      <c r="Y10" s="45">
        <v>0</v>
      </c>
      <c r="Z10" s="45">
        <v>1962.98</v>
      </c>
      <c r="AA10" s="50">
        <f t="shared" si="7"/>
        <v>-3.586444007858546</v>
      </c>
    </row>
    <row r="11" spans="1:27" ht="47.25" customHeight="1" x14ac:dyDescent="0.25">
      <c r="A11" s="144" t="s">
        <v>76</v>
      </c>
      <c r="B11" s="145"/>
      <c r="C11" s="17" t="s">
        <v>7</v>
      </c>
      <c r="D11" s="47">
        <f>D12+D13</f>
        <v>5862.4</v>
      </c>
      <c r="E11" s="47">
        <f t="shared" ref="E11:F11" si="14">E12+E13</f>
        <v>5862.4</v>
      </c>
      <c r="F11" s="47">
        <f t="shared" si="14"/>
        <v>5750.6</v>
      </c>
      <c r="G11" s="48">
        <f t="shared" si="2"/>
        <v>-1.9070687772925652</v>
      </c>
      <c r="H11" s="48">
        <f>H13</f>
        <v>0</v>
      </c>
      <c r="I11" s="48">
        <f>I13</f>
        <v>0</v>
      </c>
      <c r="J11" s="48">
        <f t="shared" ref="J11:Z11" si="15">J13</f>
        <v>0</v>
      </c>
      <c r="K11" s="48" t="e">
        <f t="shared" si="3"/>
        <v>#DIV/0!</v>
      </c>
      <c r="L11" s="48">
        <f>L12+L13</f>
        <v>500</v>
      </c>
      <c r="M11" s="48">
        <f t="shared" ref="M11:N27" si="16">L11</f>
        <v>500</v>
      </c>
      <c r="N11" s="48">
        <f t="shared" si="16"/>
        <v>500</v>
      </c>
      <c r="O11" s="48">
        <f t="shared" si="4"/>
        <v>0</v>
      </c>
      <c r="P11" s="48">
        <f>P12+P13</f>
        <v>5362.4</v>
      </c>
      <c r="Q11" s="48">
        <f t="shared" ref="Q11:R11" si="17">Q12+Q13</f>
        <v>5362.4</v>
      </c>
      <c r="R11" s="48">
        <f t="shared" si="17"/>
        <v>5250.6</v>
      </c>
      <c r="S11" s="48">
        <f t="shared" si="5"/>
        <v>-2.0848873638669119</v>
      </c>
      <c r="T11" s="48">
        <f t="shared" si="15"/>
        <v>0</v>
      </c>
      <c r="U11" s="48">
        <f t="shared" ref="U11:U28" si="18">T11</f>
        <v>0</v>
      </c>
      <c r="V11" s="48">
        <f t="shared" si="15"/>
        <v>0</v>
      </c>
      <c r="W11" s="48" t="e">
        <f t="shared" si="6"/>
        <v>#DIV/0!</v>
      </c>
      <c r="X11" s="48">
        <f t="shared" si="15"/>
        <v>0</v>
      </c>
      <c r="Y11" s="48">
        <v>0</v>
      </c>
      <c r="Z11" s="48">
        <f t="shared" si="15"/>
        <v>0</v>
      </c>
      <c r="AA11" s="48" t="e">
        <f t="shared" si="7"/>
        <v>#DIV/0!</v>
      </c>
    </row>
    <row r="12" spans="1:27" ht="53.25" customHeight="1" x14ac:dyDescent="0.25">
      <c r="A12" s="144"/>
      <c r="B12" s="145"/>
      <c r="C12" s="16" t="s">
        <v>3</v>
      </c>
      <c r="D12" s="49">
        <f>H12+L12+P12+T12+X12</f>
        <v>0</v>
      </c>
      <c r="E12" s="50">
        <f>D12-X12</f>
        <v>0</v>
      </c>
      <c r="F12" s="50">
        <f>J12+N12+R12+V12+Z12</f>
        <v>0</v>
      </c>
      <c r="G12" s="50" t="e">
        <f t="shared" si="2"/>
        <v>#DIV/0!</v>
      </c>
      <c r="H12" s="45">
        <v>0</v>
      </c>
      <c r="I12" s="45">
        <v>0</v>
      </c>
      <c r="J12" s="45">
        <v>0</v>
      </c>
      <c r="K12" s="50" t="e">
        <f t="shared" si="3"/>
        <v>#DIV/0!</v>
      </c>
      <c r="L12" s="45">
        <v>0</v>
      </c>
      <c r="M12" s="45">
        <v>0</v>
      </c>
      <c r="N12" s="45">
        <v>0</v>
      </c>
      <c r="O12" s="50" t="e">
        <f t="shared" si="4"/>
        <v>#DIV/0!</v>
      </c>
      <c r="P12" s="45">
        <v>0</v>
      </c>
      <c r="Q12" s="45">
        <v>0</v>
      </c>
      <c r="R12" s="45">
        <v>0</v>
      </c>
      <c r="S12" s="50">
        <v>0</v>
      </c>
      <c r="T12" s="45">
        <v>0</v>
      </c>
      <c r="U12" s="45">
        <v>0</v>
      </c>
      <c r="V12" s="45">
        <v>0</v>
      </c>
      <c r="W12" s="50" t="e">
        <f t="shared" si="6"/>
        <v>#DIV/0!</v>
      </c>
      <c r="X12" s="45">
        <v>0</v>
      </c>
      <c r="Y12" s="45">
        <v>0</v>
      </c>
      <c r="Z12" s="45">
        <v>0</v>
      </c>
      <c r="AA12" s="50" t="e">
        <f t="shared" si="7"/>
        <v>#DIV/0!</v>
      </c>
    </row>
    <row r="13" spans="1:27" ht="33" customHeight="1" x14ac:dyDescent="0.25">
      <c r="A13" s="144"/>
      <c r="B13" s="145"/>
      <c r="C13" s="16" t="s">
        <v>5</v>
      </c>
      <c r="D13" s="49">
        <f>H13+L13+P13+T13+X13</f>
        <v>5862.4</v>
      </c>
      <c r="E13" s="50">
        <f>D13-X13</f>
        <v>5862.4</v>
      </c>
      <c r="F13" s="50">
        <f>J13+N13+R13+V13+Z13</f>
        <v>5750.6</v>
      </c>
      <c r="G13" s="50">
        <f t="shared" si="2"/>
        <v>-1.9070687772925652</v>
      </c>
      <c r="H13" s="45">
        <v>0</v>
      </c>
      <c r="I13" s="45">
        <v>0</v>
      </c>
      <c r="J13" s="45">
        <v>0</v>
      </c>
      <c r="K13" s="50" t="e">
        <f t="shared" si="3"/>
        <v>#DIV/0!</v>
      </c>
      <c r="L13" s="45">
        <v>500</v>
      </c>
      <c r="M13" s="45">
        <v>500</v>
      </c>
      <c r="N13" s="45">
        <v>500</v>
      </c>
      <c r="O13" s="50">
        <f t="shared" si="4"/>
        <v>0</v>
      </c>
      <c r="P13" s="45">
        <v>5362.4</v>
      </c>
      <c r="Q13" s="45">
        <v>5362.4</v>
      </c>
      <c r="R13" s="45">
        <v>5250.6</v>
      </c>
      <c r="S13" s="50">
        <f t="shared" si="5"/>
        <v>-2.0848873638669119</v>
      </c>
      <c r="T13" s="45">
        <v>0</v>
      </c>
      <c r="U13" s="45">
        <f t="shared" si="18"/>
        <v>0</v>
      </c>
      <c r="V13" s="45">
        <v>0</v>
      </c>
      <c r="W13" s="50" t="e">
        <f t="shared" si="6"/>
        <v>#DIV/0!</v>
      </c>
      <c r="X13" s="45">
        <v>0</v>
      </c>
      <c r="Y13" s="45">
        <v>0</v>
      </c>
      <c r="Z13" s="45">
        <v>0</v>
      </c>
      <c r="AA13" s="50" t="e">
        <f t="shared" si="7"/>
        <v>#DIV/0!</v>
      </c>
    </row>
    <row r="14" spans="1:27" ht="25.5" customHeight="1" x14ac:dyDescent="0.25">
      <c r="A14" s="144" t="s">
        <v>55</v>
      </c>
      <c r="B14" s="145"/>
      <c r="C14" s="17" t="s">
        <v>7</v>
      </c>
      <c r="D14" s="47">
        <f>D15+D16</f>
        <v>3974.6000000000004</v>
      </c>
      <c r="E14" s="50">
        <f>D14-X14</f>
        <v>3974.6000000000004</v>
      </c>
      <c r="F14" s="48">
        <f>F15+F16</f>
        <v>3889.5</v>
      </c>
      <c r="G14" s="48">
        <f t="shared" si="2"/>
        <v>-2.1410959593418255</v>
      </c>
      <c r="H14" s="48">
        <f>H15+H16</f>
        <v>0</v>
      </c>
      <c r="I14" s="48">
        <f t="shared" ref="I14:I28" si="19">H14</f>
        <v>0</v>
      </c>
      <c r="J14" s="48">
        <f t="shared" ref="J14:Z14" si="20">J15+J16</f>
        <v>0</v>
      </c>
      <c r="K14" s="48" t="e">
        <f t="shared" si="3"/>
        <v>#DIV/0!</v>
      </c>
      <c r="L14" s="48">
        <f>L15+L16</f>
        <v>1782</v>
      </c>
      <c r="M14" s="48">
        <f>M15+M16</f>
        <v>1782</v>
      </c>
      <c r="N14" s="48">
        <f>N15+N16</f>
        <v>1703.3</v>
      </c>
      <c r="O14" s="48">
        <f t="shared" si="4"/>
        <v>-4.4163860830527426</v>
      </c>
      <c r="P14" s="48">
        <f>P15+P16</f>
        <v>2187.8000000000002</v>
      </c>
      <c r="Q14" s="48">
        <f t="shared" ref="Q14:Q27" si="21">P14</f>
        <v>2187.8000000000002</v>
      </c>
      <c r="R14" s="48">
        <f>R15+R16</f>
        <v>2181.4</v>
      </c>
      <c r="S14" s="48">
        <f t="shared" si="5"/>
        <v>-0.29253130999177301</v>
      </c>
      <c r="T14" s="48">
        <f t="shared" si="20"/>
        <v>4.8</v>
      </c>
      <c r="U14" s="48">
        <f t="shared" si="18"/>
        <v>4.8</v>
      </c>
      <c r="V14" s="48">
        <f t="shared" si="20"/>
        <v>4.8</v>
      </c>
      <c r="W14" s="48">
        <f t="shared" si="6"/>
        <v>0</v>
      </c>
      <c r="X14" s="48">
        <f t="shared" si="20"/>
        <v>0</v>
      </c>
      <c r="Y14" s="48">
        <v>0</v>
      </c>
      <c r="Z14" s="48">
        <f t="shared" si="20"/>
        <v>0</v>
      </c>
      <c r="AA14" s="48" t="e">
        <f t="shared" si="7"/>
        <v>#DIV/0!</v>
      </c>
    </row>
    <row r="15" spans="1:27" ht="52.5" customHeight="1" x14ac:dyDescent="0.25">
      <c r="A15" s="144"/>
      <c r="B15" s="145"/>
      <c r="C15" s="16" t="s">
        <v>3</v>
      </c>
      <c r="D15" s="49">
        <f t="shared" si="13"/>
        <v>3944.6000000000004</v>
      </c>
      <c r="E15" s="50">
        <f t="shared" ref="E15:E23" si="22">D15-X15</f>
        <v>3944.6000000000004</v>
      </c>
      <c r="F15" s="50">
        <f t="shared" si="1"/>
        <v>3859.5</v>
      </c>
      <c r="G15" s="50">
        <f t="shared" si="2"/>
        <v>-2.1573797089692306</v>
      </c>
      <c r="H15" s="45">
        <v>0</v>
      </c>
      <c r="I15" s="45">
        <f t="shared" si="19"/>
        <v>0</v>
      </c>
      <c r="J15" s="45">
        <v>0</v>
      </c>
      <c r="K15" s="50" t="e">
        <f t="shared" si="3"/>
        <v>#DIV/0!</v>
      </c>
      <c r="L15" s="45">
        <v>1782</v>
      </c>
      <c r="M15" s="45">
        <v>1782</v>
      </c>
      <c r="N15" s="45">
        <v>1703.3</v>
      </c>
      <c r="O15" s="50">
        <f t="shared" si="4"/>
        <v>-4.4163860830527426</v>
      </c>
      <c r="P15" s="45">
        <v>2157.8000000000002</v>
      </c>
      <c r="Q15" s="45">
        <v>2157.8000000000002</v>
      </c>
      <c r="R15" s="45">
        <v>2151.4</v>
      </c>
      <c r="S15" s="50">
        <f t="shared" si="5"/>
        <v>-0.29659838724627718</v>
      </c>
      <c r="T15" s="45">
        <v>4.8</v>
      </c>
      <c r="U15" s="45">
        <v>4.8</v>
      </c>
      <c r="V15" s="45">
        <v>4.8</v>
      </c>
      <c r="W15" s="50">
        <f t="shared" si="6"/>
        <v>0</v>
      </c>
      <c r="X15" s="45">
        <v>0</v>
      </c>
      <c r="Y15" s="45">
        <v>0</v>
      </c>
      <c r="Z15" s="45">
        <v>0</v>
      </c>
      <c r="AA15" s="50" t="e">
        <f t="shared" si="7"/>
        <v>#DIV/0!</v>
      </c>
    </row>
    <row r="16" spans="1:27" ht="113.25" customHeight="1" x14ac:dyDescent="0.25">
      <c r="A16" s="144"/>
      <c r="B16" s="145"/>
      <c r="C16" s="16" t="s">
        <v>6</v>
      </c>
      <c r="D16" s="49">
        <f t="shared" si="13"/>
        <v>30</v>
      </c>
      <c r="E16" s="50">
        <f t="shared" si="22"/>
        <v>30</v>
      </c>
      <c r="F16" s="50">
        <f t="shared" si="1"/>
        <v>30</v>
      </c>
      <c r="G16" s="50">
        <f t="shared" si="2"/>
        <v>0</v>
      </c>
      <c r="H16" s="45">
        <v>0</v>
      </c>
      <c r="I16" s="45">
        <f t="shared" si="19"/>
        <v>0</v>
      </c>
      <c r="J16" s="45">
        <v>0</v>
      </c>
      <c r="K16" s="50" t="e">
        <f t="shared" si="3"/>
        <v>#DIV/0!</v>
      </c>
      <c r="L16" s="45">
        <v>0</v>
      </c>
      <c r="M16" s="45">
        <f t="shared" si="16"/>
        <v>0</v>
      </c>
      <c r="N16" s="45">
        <v>0</v>
      </c>
      <c r="O16" s="50" t="e">
        <f t="shared" si="4"/>
        <v>#DIV/0!</v>
      </c>
      <c r="P16" s="45">
        <v>30</v>
      </c>
      <c r="Q16" s="45">
        <f t="shared" si="21"/>
        <v>30</v>
      </c>
      <c r="R16" s="45">
        <v>30</v>
      </c>
      <c r="S16" s="50">
        <f t="shared" si="5"/>
        <v>0</v>
      </c>
      <c r="T16" s="45">
        <v>0</v>
      </c>
      <c r="U16" s="45">
        <f t="shared" si="18"/>
        <v>0</v>
      </c>
      <c r="V16" s="45">
        <v>0</v>
      </c>
      <c r="W16" s="50" t="e">
        <f t="shared" si="6"/>
        <v>#DIV/0!</v>
      </c>
      <c r="X16" s="45">
        <v>0</v>
      </c>
      <c r="Y16" s="45">
        <v>0</v>
      </c>
      <c r="Z16" s="45">
        <v>0</v>
      </c>
      <c r="AA16" s="50" t="e">
        <f t="shared" si="7"/>
        <v>#DIV/0!</v>
      </c>
    </row>
    <row r="17" spans="1:27" ht="36" customHeight="1" x14ac:dyDescent="0.25">
      <c r="A17" s="144" t="s">
        <v>56</v>
      </c>
      <c r="B17" s="145"/>
      <c r="C17" s="17" t="s">
        <v>7</v>
      </c>
      <c r="D17" s="47">
        <f>D18+D19</f>
        <v>43065.1</v>
      </c>
      <c r="E17" s="50">
        <f t="shared" si="22"/>
        <v>43065.1</v>
      </c>
      <c r="F17" s="48">
        <f>F18+F19</f>
        <v>43026.1</v>
      </c>
      <c r="G17" s="48">
        <f t="shared" si="2"/>
        <v>-9.0560569927859547E-2</v>
      </c>
      <c r="H17" s="48">
        <f>H18+H19</f>
        <v>5311.9</v>
      </c>
      <c r="I17" s="48">
        <f t="shared" ref="I17:J17" si="23">I18+I19</f>
        <v>5311.9</v>
      </c>
      <c r="J17" s="48">
        <f t="shared" si="23"/>
        <v>5301</v>
      </c>
      <c r="K17" s="48">
        <f t="shared" si="3"/>
        <v>-0.20519964607767349</v>
      </c>
      <c r="L17" s="48">
        <f>L18+L19</f>
        <v>7709.7000000000007</v>
      </c>
      <c r="M17" s="48">
        <f t="shared" ref="M17:N17" si="24">M18+M19</f>
        <v>7709.7000000000007</v>
      </c>
      <c r="N17" s="48">
        <f t="shared" si="24"/>
        <v>7707.8</v>
      </c>
      <c r="O17" s="48">
        <f t="shared" si="4"/>
        <v>-2.4644279284544268E-2</v>
      </c>
      <c r="P17" s="48">
        <f>P18+P19</f>
        <v>30043.5</v>
      </c>
      <c r="Q17" s="48">
        <f t="shared" ref="Q17:R17" si="25">Q18+Q19</f>
        <v>30043.5</v>
      </c>
      <c r="R17" s="48">
        <f t="shared" si="25"/>
        <v>30017.3</v>
      </c>
      <c r="S17" s="48">
        <f t="shared" si="5"/>
        <v>-8.7206883352479281E-2</v>
      </c>
      <c r="T17" s="48">
        <f>T18+T19</f>
        <v>0</v>
      </c>
      <c r="U17" s="48">
        <f t="shared" ref="U17:V17" si="26">U18+U19</f>
        <v>0</v>
      </c>
      <c r="V17" s="48">
        <f t="shared" si="26"/>
        <v>0</v>
      </c>
      <c r="W17" s="48" t="e">
        <f t="shared" si="6"/>
        <v>#DIV/0!</v>
      </c>
      <c r="X17" s="48">
        <f>X18+X19</f>
        <v>0</v>
      </c>
      <c r="Y17" s="48">
        <f t="shared" ref="Y17:Z17" si="27">Y18+Y19</f>
        <v>0</v>
      </c>
      <c r="Z17" s="48">
        <f t="shared" si="27"/>
        <v>0</v>
      </c>
      <c r="AA17" s="48" t="e">
        <f t="shared" si="7"/>
        <v>#DIV/0!</v>
      </c>
    </row>
    <row r="18" spans="1:27" ht="49.5" customHeight="1" x14ac:dyDescent="0.25">
      <c r="A18" s="144"/>
      <c r="B18" s="145"/>
      <c r="C18" s="16" t="s">
        <v>3</v>
      </c>
      <c r="D18" s="49">
        <f t="shared" ref="D18:D19" si="28">H18+L18+P18+T18+X18</f>
        <v>37914.199999999997</v>
      </c>
      <c r="E18" s="50">
        <f t="shared" si="22"/>
        <v>37914.199999999997</v>
      </c>
      <c r="F18" s="50">
        <f t="shared" si="1"/>
        <v>37887.1</v>
      </c>
      <c r="G18" s="48">
        <f t="shared" si="2"/>
        <v>-7.1477177416369386E-2</v>
      </c>
      <c r="H18" s="45">
        <v>4711.8999999999996</v>
      </c>
      <c r="I18" s="45">
        <v>4711.8999999999996</v>
      </c>
      <c r="J18" s="45">
        <v>4711.8999999999996</v>
      </c>
      <c r="K18" s="50">
        <f>J18/I18*100-100</f>
        <v>0</v>
      </c>
      <c r="L18" s="45">
        <v>5048.6000000000004</v>
      </c>
      <c r="M18" s="45">
        <v>5048.6000000000004</v>
      </c>
      <c r="N18" s="45">
        <v>5047.6000000000004</v>
      </c>
      <c r="O18" s="50">
        <f>N18/M18*100-100</f>
        <v>-1.9807471378214814E-2</v>
      </c>
      <c r="P18" s="45">
        <v>28153.7</v>
      </c>
      <c r="Q18" s="45">
        <v>28153.7</v>
      </c>
      <c r="R18" s="45">
        <v>28127.599999999999</v>
      </c>
      <c r="S18" s="50">
        <f>R18/Q18*100-100</f>
        <v>-9.2705399290323953E-2</v>
      </c>
      <c r="T18" s="45">
        <v>0</v>
      </c>
      <c r="U18" s="45">
        <v>0</v>
      </c>
      <c r="V18" s="45">
        <v>0</v>
      </c>
      <c r="W18" s="50" t="e">
        <f>V18/U18*100-100</f>
        <v>#DIV/0!</v>
      </c>
      <c r="X18" s="45">
        <v>0</v>
      </c>
      <c r="Y18" s="45">
        <v>0</v>
      </c>
      <c r="Z18" s="45">
        <v>0</v>
      </c>
      <c r="AA18" s="50" t="e">
        <f>Z18/X18*100-100</f>
        <v>#DIV/0!</v>
      </c>
    </row>
    <row r="19" spans="1:27" ht="83.25" customHeight="1" x14ac:dyDescent="0.25">
      <c r="A19" s="144"/>
      <c r="B19" s="145"/>
      <c r="C19" s="16" t="s">
        <v>4</v>
      </c>
      <c r="D19" s="49">
        <f t="shared" si="28"/>
        <v>5150.8999999999996</v>
      </c>
      <c r="E19" s="50">
        <f t="shared" si="22"/>
        <v>5150.8999999999996</v>
      </c>
      <c r="F19" s="50">
        <f t="shared" si="1"/>
        <v>5139</v>
      </c>
      <c r="G19" s="50">
        <f>F19/E19*100-100</f>
        <v>-0.23102758741190144</v>
      </c>
      <c r="H19" s="45">
        <v>600</v>
      </c>
      <c r="I19" s="45">
        <v>600</v>
      </c>
      <c r="J19" s="45">
        <v>589.1</v>
      </c>
      <c r="K19" s="50">
        <f>J19/I19*100-100</f>
        <v>-1.8166666666666629</v>
      </c>
      <c r="L19" s="45">
        <v>2661.1</v>
      </c>
      <c r="M19" s="45">
        <v>2661.1</v>
      </c>
      <c r="N19" s="45">
        <v>2660.2</v>
      </c>
      <c r="O19" s="50">
        <f>N19/M19*100-100</f>
        <v>-3.3820600503560172E-2</v>
      </c>
      <c r="P19" s="45">
        <v>1889.8</v>
      </c>
      <c r="Q19" s="45">
        <v>1889.8</v>
      </c>
      <c r="R19" s="45">
        <v>1889.7</v>
      </c>
      <c r="S19" s="50">
        <f>R19/Q19*100-100</f>
        <v>-5.2915652449883055E-3</v>
      </c>
      <c r="T19" s="45">
        <v>0</v>
      </c>
      <c r="U19" s="45">
        <f>T19</f>
        <v>0</v>
      </c>
      <c r="V19" s="45">
        <v>0</v>
      </c>
      <c r="W19" s="50" t="e">
        <f>V19/U19*100-100</f>
        <v>#DIV/0!</v>
      </c>
      <c r="X19" s="45">
        <v>0</v>
      </c>
      <c r="Y19" s="45">
        <v>0</v>
      </c>
      <c r="Z19" s="45">
        <v>0</v>
      </c>
      <c r="AA19" s="50" t="e">
        <f>Z19/X19*100-100</f>
        <v>#DIV/0!</v>
      </c>
    </row>
    <row r="20" spans="1:27" ht="33.75" customHeight="1" x14ac:dyDescent="0.25">
      <c r="A20" s="144" t="s">
        <v>57</v>
      </c>
      <c r="B20" s="145"/>
      <c r="C20" s="17" t="s">
        <v>7</v>
      </c>
      <c r="D20" s="47">
        <f>D21+D22+D23</f>
        <v>63680</v>
      </c>
      <c r="E20" s="50">
        <f t="shared" si="22"/>
        <v>63680</v>
      </c>
      <c r="F20" s="47">
        <f>F21+F22+F23</f>
        <v>56406</v>
      </c>
      <c r="G20" s="48">
        <f t="shared" si="2"/>
        <v>-11.422738693467338</v>
      </c>
      <c r="H20" s="48">
        <f>H21+H23</f>
        <v>0</v>
      </c>
      <c r="I20" s="48">
        <f t="shared" si="19"/>
        <v>0</v>
      </c>
      <c r="J20" s="48">
        <f>J21+J23</f>
        <v>0</v>
      </c>
      <c r="K20" s="48" t="e">
        <f t="shared" si="3"/>
        <v>#DIV/0!</v>
      </c>
      <c r="L20" s="48">
        <f>L21+L23</f>
        <v>27479</v>
      </c>
      <c r="M20" s="48">
        <f t="shared" si="16"/>
        <v>27479</v>
      </c>
      <c r="N20" s="48">
        <f>N21+N23</f>
        <v>23061.1</v>
      </c>
      <c r="O20" s="48">
        <f t="shared" si="4"/>
        <v>-16.077368172058669</v>
      </c>
      <c r="P20" s="48">
        <f>P21+P22+P23</f>
        <v>14729.4</v>
      </c>
      <c r="Q20" s="48">
        <f t="shared" ref="Q20:R20" si="29">Q21+Q22+Q23</f>
        <v>14729.4</v>
      </c>
      <c r="R20" s="48">
        <f t="shared" si="29"/>
        <v>13938.9</v>
      </c>
      <c r="S20" s="48">
        <f t="shared" si="5"/>
        <v>-5.3668173856368924</v>
      </c>
      <c r="T20" s="48">
        <f>T21+T23</f>
        <v>21471.599999999999</v>
      </c>
      <c r="U20" s="48">
        <f t="shared" si="18"/>
        <v>21471.599999999999</v>
      </c>
      <c r="V20" s="48">
        <f>V21+V23</f>
        <v>19406</v>
      </c>
      <c r="W20" s="48">
        <f t="shared" si="6"/>
        <v>-9.6201494066581006</v>
      </c>
      <c r="X20" s="48">
        <f>X21+X23</f>
        <v>0</v>
      </c>
      <c r="Y20" s="48">
        <v>0</v>
      </c>
      <c r="Z20" s="48">
        <f>Z21+Z23</f>
        <v>0</v>
      </c>
      <c r="AA20" s="48" t="e">
        <f t="shared" si="7"/>
        <v>#DIV/0!</v>
      </c>
    </row>
    <row r="21" spans="1:27" ht="54" customHeight="1" x14ac:dyDescent="0.25">
      <c r="A21" s="144"/>
      <c r="B21" s="145"/>
      <c r="C21" s="16" t="s">
        <v>3</v>
      </c>
      <c r="D21" s="49">
        <f t="shared" si="13"/>
        <v>60630</v>
      </c>
      <c r="E21" s="50">
        <f t="shared" si="22"/>
        <v>60630</v>
      </c>
      <c r="F21" s="50">
        <f t="shared" si="1"/>
        <v>53406</v>
      </c>
      <c r="G21" s="50">
        <f t="shared" si="2"/>
        <v>-11.914893617021278</v>
      </c>
      <c r="H21" s="45">
        <v>0</v>
      </c>
      <c r="I21" s="45">
        <f t="shared" si="19"/>
        <v>0</v>
      </c>
      <c r="J21" s="45">
        <v>0</v>
      </c>
      <c r="K21" s="50" t="e">
        <f t="shared" si="3"/>
        <v>#DIV/0!</v>
      </c>
      <c r="L21" s="45">
        <v>27479</v>
      </c>
      <c r="M21" s="45">
        <v>27479</v>
      </c>
      <c r="N21" s="45">
        <v>23061.1</v>
      </c>
      <c r="O21" s="50">
        <f t="shared" si="4"/>
        <v>-16.077368172058669</v>
      </c>
      <c r="P21" s="45">
        <v>11679.4</v>
      </c>
      <c r="Q21" s="45">
        <v>11679.4</v>
      </c>
      <c r="R21" s="45">
        <v>10938.9</v>
      </c>
      <c r="S21" s="50">
        <f t="shared" si="5"/>
        <v>-6.3402229566587351</v>
      </c>
      <c r="T21" s="45">
        <v>21471.599999999999</v>
      </c>
      <c r="U21" s="45">
        <v>21471.599999999999</v>
      </c>
      <c r="V21" s="45">
        <v>19406</v>
      </c>
      <c r="W21" s="48">
        <f t="shared" si="6"/>
        <v>-9.6201494066581006</v>
      </c>
      <c r="X21" s="45">
        <v>0</v>
      </c>
      <c r="Y21" s="45">
        <v>0</v>
      </c>
      <c r="Z21" s="45">
        <v>0</v>
      </c>
      <c r="AA21" s="50" t="e">
        <f t="shared" si="7"/>
        <v>#DIV/0!</v>
      </c>
    </row>
    <row r="22" spans="1:27" ht="79.5" customHeight="1" x14ac:dyDescent="0.25">
      <c r="A22" s="144"/>
      <c r="B22" s="145"/>
      <c r="C22" s="16" t="s">
        <v>4</v>
      </c>
      <c r="D22" s="49">
        <f t="shared" si="13"/>
        <v>3050</v>
      </c>
      <c r="E22" s="50">
        <f t="shared" si="22"/>
        <v>3050</v>
      </c>
      <c r="F22" s="50">
        <f t="shared" si="1"/>
        <v>3000</v>
      </c>
      <c r="G22" s="50">
        <f t="shared" si="2"/>
        <v>-1.6393442622950829</v>
      </c>
      <c r="H22" s="45">
        <v>0</v>
      </c>
      <c r="I22" s="45">
        <v>0</v>
      </c>
      <c r="J22" s="45">
        <v>0</v>
      </c>
      <c r="K22" s="50">
        <v>0</v>
      </c>
      <c r="L22" s="45">
        <v>0</v>
      </c>
      <c r="M22" s="45">
        <v>0</v>
      </c>
      <c r="N22" s="45">
        <v>0</v>
      </c>
      <c r="O22" s="50">
        <v>0</v>
      </c>
      <c r="P22" s="45">
        <v>3050</v>
      </c>
      <c r="Q22" s="45">
        <v>3050</v>
      </c>
      <c r="R22" s="45">
        <v>3000</v>
      </c>
      <c r="S22" s="50">
        <f t="shared" si="5"/>
        <v>-1.6393442622950829</v>
      </c>
      <c r="T22" s="45">
        <v>0</v>
      </c>
      <c r="U22" s="45">
        <v>0</v>
      </c>
      <c r="V22" s="45">
        <v>0</v>
      </c>
      <c r="W22" s="48" t="e">
        <f t="shared" si="6"/>
        <v>#DIV/0!</v>
      </c>
      <c r="X22" s="45">
        <v>0</v>
      </c>
      <c r="Y22" s="45">
        <v>0</v>
      </c>
      <c r="Z22" s="45">
        <v>0</v>
      </c>
      <c r="AA22" s="50" t="e">
        <f t="shared" si="7"/>
        <v>#DIV/0!</v>
      </c>
    </row>
    <row r="23" spans="1:27" ht="120" x14ac:dyDescent="0.25">
      <c r="A23" s="144"/>
      <c r="B23" s="145"/>
      <c r="C23" s="16" t="s">
        <v>6</v>
      </c>
      <c r="D23" s="49">
        <f t="shared" si="13"/>
        <v>0</v>
      </c>
      <c r="E23" s="50">
        <f t="shared" si="22"/>
        <v>0</v>
      </c>
      <c r="F23" s="50">
        <f t="shared" si="1"/>
        <v>0</v>
      </c>
      <c r="G23" s="50" t="e">
        <f t="shared" si="2"/>
        <v>#DIV/0!</v>
      </c>
      <c r="H23" s="45">
        <v>0</v>
      </c>
      <c r="I23" s="45">
        <f t="shared" si="19"/>
        <v>0</v>
      </c>
      <c r="J23" s="45">
        <v>0</v>
      </c>
      <c r="K23" s="50" t="e">
        <f t="shared" si="3"/>
        <v>#DIV/0!</v>
      </c>
      <c r="L23" s="45">
        <v>0</v>
      </c>
      <c r="M23" s="45">
        <f t="shared" si="16"/>
        <v>0</v>
      </c>
      <c r="N23" s="45">
        <v>0</v>
      </c>
      <c r="O23" s="50" t="e">
        <f t="shared" si="4"/>
        <v>#DIV/0!</v>
      </c>
      <c r="P23" s="45">
        <v>0</v>
      </c>
      <c r="Q23" s="45">
        <v>0</v>
      </c>
      <c r="R23" s="45">
        <v>0</v>
      </c>
      <c r="S23" s="50" t="e">
        <f t="shared" si="5"/>
        <v>#DIV/0!</v>
      </c>
      <c r="T23" s="45">
        <v>0</v>
      </c>
      <c r="U23" s="45">
        <v>0</v>
      </c>
      <c r="V23" s="45">
        <v>0</v>
      </c>
      <c r="W23" s="48" t="e">
        <f t="shared" si="6"/>
        <v>#DIV/0!</v>
      </c>
      <c r="X23" s="45">
        <v>0</v>
      </c>
      <c r="Y23" s="45">
        <v>0</v>
      </c>
      <c r="Z23" s="45">
        <v>0</v>
      </c>
      <c r="AA23" s="50" t="e">
        <f t="shared" si="7"/>
        <v>#DIV/0!</v>
      </c>
    </row>
    <row r="24" spans="1:27" ht="42.75" customHeight="1" x14ac:dyDescent="0.25">
      <c r="A24" s="144" t="s">
        <v>58</v>
      </c>
      <c r="B24" s="145"/>
      <c r="C24" s="17" t="s">
        <v>7</v>
      </c>
      <c r="D24" s="47">
        <f>D25+D26</f>
        <v>44359.4</v>
      </c>
      <c r="E24" s="48">
        <f t="shared" ref="E24:E28" si="30">D24-X24</f>
        <v>44359.4</v>
      </c>
      <c r="F24" s="48">
        <f>F25+F26</f>
        <v>43582.5</v>
      </c>
      <c r="G24" s="48">
        <f t="shared" si="2"/>
        <v>-1.7513762584705859</v>
      </c>
      <c r="H24" s="48">
        <f>H25+H26</f>
        <v>490.09999999999997</v>
      </c>
      <c r="I24" s="48">
        <f t="shared" si="19"/>
        <v>490.09999999999997</v>
      </c>
      <c r="J24" s="48">
        <f>J25+J26</f>
        <v>471.09999999999997</v>
      </c>
      <c r="K24" s="50">
        <f t="shared" si="3"/>
        <v>-3.8767598449296088</v>
      </c>
      <c r="L24" s="48">
        <f>L25+L26</f>
        <v>5611.8</v>
      </c>
      <c r="M24" s="48">
        <f t="shared" si="16"/>
        <v>5611.8</v>
      </c>
      <c r="N24" s="48">
        <f>N25+N26</f>
        <v>5393.4</v>
      </c>
      <c r="O24" s="48">
        <f t="shared" si="4"/>
        <v>-3.8917994226451498</v>
      </c>
      <c r="P24" s="48">
        <f>P25+P26</f>
        <v>38182.5</v>
      </c>
      <c r="Q24" s="48">
        <f t="shared" si="21"/>
        <v>38182.5</v>
      </c>
      <c r="R24" s="48">
        <f>R25+R26</f>
        <v>37643.300000000003</v>
      </c>
      <c r="S24" s="48">
        <f t="shared" si="5"/>
        <v>-1.4121652589537064</v>
      </c>
      <c r="T24" s="48">
        <f>T25+T26</f>
        <v>75</v>
      </c>
      <c r="U24" s="48">
        <f t="shared" si="18"/>
        <v>75</v>
      </c>
      <c r="V24" s="48">
        <f>V25+V26</f>
        <v>74.7</v>
      </c>
      <c r="W24" s="48">
        <f t="shared" si="6"/>
        <v>-0.40000000000000568</v>
      </c>
      <c r="X24" s="48">
        <f>X25+X26</f>
        <v>0</v>
      </c>
      <c r="Y24" s="48">
        <v>0</v>
      </c>
      <c r="Z24" s="48">
        <f>Z25+Z26</f>
        <v>0</v>
      </c>
      <c r="AA24" s="48" t="e">
        <f t="shared" si="7"/>
        <v>#DIV/0!</v>
      </c>
    </row>
    <row r="25" spans="1:27" ht="54" customHeight="1" x14ac:dyDescent="0.25">
      <c r="A25" s="144"/>
      <c r="B25" s="145"/>
      <c r="C25" s="16" t="s">
        <v>3</v>
      </c>
      <c r="D25" s="49">
        <f t="shared" si="13"/>
        <v>34811.4</v>
      </c>
      <c r="E25" s="50">
        <f t="shared" si="30"/>
        <v>34811.4</v>
      </c>
      <c r="F25" s="50">
        <f t="shared" si="1"/>
        <v>34135.5</v>
      </c>
      <c r="G25" s="50">
        <f t="shared" si="2"/>
        <v>-1.9416053361829881</v>
      </c>
      <c r="H25" s="45">
        <v>34.200000000000003</v>
      </c>
      <c r="I25" s="45">
        <v>34.200000000000003</v>
      </c>
      <c r="J25" s="45">
        <v>34.200000000000003</v>
      </c>
      <c r="K25" s="50">
        <f t="shared" si="3"/>
        <v>0</v>
      </c>
      <c r="L25" s="45">
        <v>1706.8</v>
      </c>
      <c r="M25" s="45">
        <v>1706.8</v>
      </c>
      <c r="N25" s="45">
        <v>1488.4</v>
      </c>
      <c r="O25" s="50">
        <f t="shared" si="4"/>
        <v>-12.795875322240448</v>
      </c>
      <c r="P25" s="45">
        <v>32995.4</v>
      </c>
      <c r="Q25" s="45">
        <v>32995.4</v>
      </c>
      <c r="R25" s="45">
        <v>32538.2</v>
      </c>
      <c r="S25" s="50">
        <f t="shared" si="5"/>
        <v>-1.3856476963455435</v>
      </c>
      <c r="T25" s="45">
        <v>75</v>
      </c>
      <c r="U25" s="45">
        <v>75</v>
      </c>
      <c r="V25" s="45">
        <v>74.7</v>
      </c>
      <c r="W25" s="50">
        <f t="shared" si="6"/>
        <v>-0.40000000000000568</v>
      </c>
      <c r="X25" s="45">
        <v>0</v>
      </c>
      <c r="Y25" s="45">
        <v>0</v>
      </c>
      <c r="Z25" s="45">
        <v>0</v>
      </c>
      <c r="AA25" s="50" t="e">
        <f t="shared" si="7"/>
        <v>#DIV/0!</v>
      </c>
    </row>
    <row r="26" spans="1:27" ht="133.5" customHeight="1" x14ac:dyDescent="0.25">
      <c r="A26" s="144"/>
      <c r="B26" s="145"/>
      <c r="C26" s="16" t="s">
        <v>4</v>
      </c>
      <c r="D26" s="49">
        <f t="shared" si="13"/>
        <v>9548</v>
      </c>
      <c r="E26" s="50">
        <f t="shared" si="30"/>
        <v>9548</v>
      </c>
      <c r="F26" s="50">
        <f t="shared" si="1"/>
        <v>9447</v>
      </c>
      <c r="G26" s="50">
        <f t="shared" si="2"/>
        <v>-1.0578131545873504</v>
      </c>
      <c r="H26" s="45">
        <v>455.9</v>
      </c>
      <c r="I26" s="45">
        <f t="shared" si="19"/>
        <v>455.9</v>
      </c>
      <c r="J26" s="45">
        <v>436.9</v>
      </c>
      <c r="K26" s="50">
        <f t="shared" si="3"/>
        <v>-4.1675806097828456</v>
      </c>
      <c r="L26" s="45">
        <v>3905</v>
      </c>
      <c r="M26" s="45">
        <v>3905</v>
      </c>
      <c r="N26" s="45">
        <v>3905</v>
      </c>
      <c r="O26" s="50">
        <f t="shared" si="4"/>
        <v>0</v>
      </c>
      <c r="P26" s="45">
        <v>5187.1000000000004</v>
      </c>
      <c r="Q26" s="45">
        <v>5187.1000000000004</v>
      </c>
      <c r="R26" s="45">
        <v>5105.1000000000004</v>
      </c>
      <c r="S26" s="50">
        <f t="shared" si="5"/>
        <v>-1.5808447880318397</v>
      </c>
      <c r="T26" s="45">
        <v>0</v>
      </c>
      <c r="U26" s="45">
        <f t="shared" si="18"/>
        <v>0</v>
      </c>
      <c r="V26" s="45">
        <v>0</v>
      </c>
      <c r="W26" s="50" t="e">
        <f t="shared" si="6"/>
        <v>#DIV/0!</v>
      </c>
      <c r="X26" s="45">
        <v>0</v>
      </c>
      <c r="Y26" s="45">
        <v>0</v>
      </c>
      <c r="Z26" s="45">
        <v>0</v>
      </c>
      <c r="AA26" s="50" t="e">
        <f t="shared" si="7"/>
        <v>#DIV/0!</v>
      </c>
    </row>
    <row r="27" spans="1:27" ht="29.45" customHeight="1" x14ac:dyDescent="0.25">
      <c r="A27" s="144" t="s">
        <v>75</v>
      </c>
      <c r="B27" s="145"/>
      <c r="C27" s="17" t="s">
        <v>7</v>
      </c>
      <c r="D27" s="47">
        <f>D28</f>
        <v>5207.8500000000004</v>
      </c>
      <c r="E27" s="48">
        <f t="shared" si="30"/>
        <v>5207.8500000000004</v>
      </c>
      <c r="F27" s="48">
        <f>F28</f>
        <v>5206.24</v>
      </c>
      <c r="G27" s="48">
        <f t="shared" si="2"/>
        <v>-3.0914868899841963E-2</v>
      </c>
      <c r="H27" s="48">
        <f>H28</f>
        <v>0</v>
      </c>
      <c r="I27" s="48">
        <v>0</v>
      </c>
      <c r="J27" s="48">
        <f t="shared" ref="J27:Z27" si="31">J28</f>
        <v>0</v>
      </c>
      <c r="K27" s="48" t="e">
        <f t="shared" si="3"/>
        <v>#DIV/0!</v>
      </c>
      <c r="L27" s="48">
        <f t="shared" si="31"/>
        <v>225.25</v>
      </c>
      <c r="M27" s="48">
        <f t="shared" si="16"/>
        <v>225.25</v>
      </c>
      <c r="N27" s="48">
        <f t="shared" si="31"/>
        <v>225.25</v>
      </c>
      <c r="O27" s="48">
        <f t="shared" si="4"/>
        <v>0</v>
      </c>
      <c r="P27" s="48">
        <f t="shared" si="31"/>
        <v>4982.6000000000004</v>
      </c>
      <c r="Q27" s="48">
        <f t="shared" si="21"/>
        <v>4982.6000000000004</v>
      </c>
      <c r="R27" s="48">
        <f t="shared" si="31"/>
        <v>4980.99</v>
      </c>
      <c r="S27" s="48">
        <f t="shared" si="5"/>
        <v>-3.2312447316670045E-2</v>
      </c>
      <c r="T27" s="48">
        <f t="shared" si="31"/>
        <v>0</v>
      </c>
      <c r="U27" s="48">
        <f t="shared" si="18"/>
        <v>0</v>
      </c>
      <c r="V27" s="48">
        <f t="shared" si="31"/>
        <v>0</v>
      </c>
      <c r="W27" s="48" t="e">
        <f t="shared" si="6"/>
        <v>#DIV/0!</v>
      </c>
      <c r="X27" s="48">
        <f t="shared" si="31"/>
        <v>0</v>
      </c>
      <c r="Y27" s="48">
        <v>0</v>
      </c>
      <c r="Z27" s="48">
        <f t="shared" si="31"/>
        <v>0</v>
      </c>
      <c r="AA27" s="48" t="e">
        <f t="shared" si="7"/>
        <v>#DIV/0!</v>
      </c>
    </row>
    <row r="28" spans="1:27" ht="111" customHeight="1" x14ac:dyDescent="0.25">
      <c r="A28" s="144"/>
      <c r="B28" s="145"/>
      <c r="C28" s="16" t="s">
        <v>6</v>
      </c>
      <c r="D28" s="49">
        <f t="shared" si="13"/>
        <v>5207.8500000000004</v>
      </c>
      <c r="E28" s="50">
        <f t="shared" si="30"/>
        <v>5207.8500000000004</v>
      </c>
      <c r="F28" s="50">
        <f t="shared" si="1"/>
        <v>5206.24</v>
      </c>
      <c r="G28" s="50">
        <f t="shared" si="2"/>
        <v>-3.0914868899841963E-2</v>
      </c>
      <c r="H28" s="45">
        <v>0</v>
      </c>
      <c r="I28" s="45">
        <f t="shared" si="19"/>
        <v>0</v>
      </c>
      <c r="J28" s="45">
        <v>0</v>
      </c>
      <c r="K28" s="50" t="e">
        <f t="shared" si="3"/>
        <v>#DIV/0!</v>
      </c>
      <c r="L28" s="45">
        <v>225.25</v>
      </c>
      <c r="M28" s="45">
        <v>225.25</v>
      </c>
      <c r="N28" s="45">
        <v>225.25</v>
      </c>
      <c r="O28" s="50">
        <f t="shared" si="4"/>
        <v>0</v>
      </c>
      <c r="P28" s="45">
        <v>4982.6000000000004</v>
      </c>
      <c r="Q28" s="45">
        <v>4982.6000000000004</v>
      </c>
      <c r="R28" s="45">
        <v>4980.99</v>
      </c>
      <c r="S28" s="50">
        <f t="shared" si="5"/>
        <v>-3.2312447316670045E-2</v>
      </c>
      <c r="T28" s="45">
        <v>0</v>
      </c>
      <c r="U28" s="45">
        <f t="shared" si="18"/>
        <v>0</v>
      </c>
      <c r="V28" s="45">
        <v>0</v>
      </c>
      <c r="W28" s="50" t="e">
        <f t="shared" si="6"/>
        <v>#DIV/0!</v>
      </c>
      <c r="X28" s="45">
        <v>0</v>
      </c>
      <c r="Y28" s="45">
        <v>0</v>
      </c>
      <c r="Z28" s="45">
        <v>0</v>
      </c>
      <c r="AA28" s="50" t="e">
        <f t="shared" si="7"/>
        <v>#DIV/0!</v>
      </c>
    </row>
    <row r="29" spans="1:27" ht="42" customHeight="1" x14ac:dyDescent="0.25">
      <c r="A29" s="153" t="s">
        <v>73</v>
      </c>
      <c r="B29" s="154"/>
      <c r="C29" s="17" t="s">
        <v>7</v>
      </c>
      <c r="D29" s="49">
        <f>D30</f>
        <v>0</v>
      </c>
      <c r="E29" s="49">
        <f t="shared" ref="E29:F29" si="32">E30</f>
        <v>0</v>
      </c>
      <c r="F29" s="49">
        <f t="shared" si="32"/>
        <v>0</v>
      </c>
      <c r="G29" s="50" t="e">
        <f t="shared" si="2"/>
        <v>#DIV/0!</v>
      </c>
      <c r="H29" s="50">
        <f>H30</f>
        <v>0</v>
      </c>
      <c r="I29" s="50">
        <f t="shared" ref="I29:J29" si="33">I30</f>
        <v>0</v>
      </c>
      <c r="J29" s="50">
        <f t="shared" si="33"/>
        <v>0</v>
      </c>
      <c r="K29" s="50" t="e">
        <f t="shared" si="3"/>
        <v>#DIV/0!</v>
      </c>
      <c r="L29" s="50">
        <f t="shared" ref="L29" si="34">L30</f>
        <v>0</v>
      </c>
      <c r="M29" s="50">
        <f t="shared" ref="M29:N29" si="35">M30</f>
        <v>0</v>
      </c>
      <c r="N29" s="50">
        <f t="shared" si="35"/>
        <v>0</v>
      </c>
      <c r="O29" s="50" t="e">
        <f t="shared" si="4"/>
        <v>#DIV/0!</v>
      </c>
      <c r="P29" s="50">
        <f t="shared" ref="P29:Q29" si="36">P30</f>
        <v>0</v>
      </c>
      <c r="Q29" s="50">
        <f t="shared" si="36"/>
        <v>0</v>
      </c>
      <c r="R29" s="50">
        <f t="shared" ref="R29" si="37">R30</f>
        <v>0</v>
      </c>
      <c r="S29" s="50" t="e">
        <f t="shared" si="5"/>
        <v>#DIV/0!</v>
      </c>
      <c r="T29" s="50">
        <f t="shared" ref="T29" si="38">T30</f>
        <v>0</v>
      </c>
      <c r="U29" s="50">
        <f t="shared" ref="U29" si="39">U30</f>
        <v>0</v>
      </c>
      <c r="V29" s="50">
        <f t="shared" ref="V29" si="40">V30</f>
        <v>0</v>
      </c>
      <c r="W29" s="50" t="e">
        <f t="shared" si="6"/>
        <v>#DIV/0!</v>
      </c>
      <c r="X29" s="50">
        <f t="shared" ref="X29" si="41">X30</f>
        <v>0</v>
      </c>
      <c r="Y29" s="50">
        <f t="shared" ref="Y29:Z29" si="42">Y30</f>
        <v>0</v>
      </c>
      <c r="Z29" s="50">
        <f t="shared" si="42"/>
        <v>0</v>
      </c>
      <c r="AA29" s="50" t="e">
        <f t="shared" si="7"/>
        <v>#DIV/0!</v>
      </c>
    </row>
    <row r="30" spans="1:27" ht="55.5" customHeight="1" x14ac:dyDescent="0.25">
      <c r="A30" s="155"/>
      <c r="B30" s="156"/>
      <c r="C30" s="16" t="s">
        <v>3</v>
      </c>
      <c r="D30" s="49">
        <f t="shared" si="13"/>
        <v>0</v>
      </c>
      <c r="E30" s="49">
        <f t="shared" ref="E30" si="43">I30+M30+Q30+U30+Y30</f>
        <v>0</v>
      </c>
      <c r="F30" s="49">
        <f t="shared" ref="F30" si="44">J30+N30+R30+V30+Z30</f>
        <v>0</v>
      </c>
      <c r="G30" s="50" t="e">
        <f t="shared" si="2"/>
        <v>#DIV/0!</v>
      </c>
      <c r="H30" s="45">
        <v>0</v>
      </c>
      <c r="I30" s="45">
        <v>0</v>
      </c>
      <c r="J30" s="45">
        <v>0</v>
      </c>
      <c r="K30" s="50" t="e">
        <f t="shared" si="3"/>
        <v>#DIV/0!</v>
      </c>
      <c r="L30" s="45">
        <v>0</v>
      </c>
      <c r="M30" s="45">
        <v>0</v>
      </c>
      <c r="N30" s="45">
        <v>0</v>
      </c>
      <c r="O30" s="50" t="e">
        <f t="shared" si="4"/>
        <v>#DIV/0!</v>
      </c>
      <c r="P30" s="45">
        <v>0</v>
      </c>
      <c r="Q30" s="45">
        <v>0</v>
      </c>
      <c r="R30" s="45">
        <v>0</v>
      </c>
      <c r="S30" s="50" t="e">
        <f t="shared" si="5"/>
        <v>#DIV/0!</v>
      </c>
      <c r="T30" s="45">
        <v>0</v>
      </c>
      <c r="U30" s="45">
        <v>0</v>
      </c>
      <c r="V30" s="45">
        <v>0</v>
      </c>
      <c r="W30" s="50" t="e">
        <f t="shared" si="6"/>
        <v>#DIV/0!</v>
      </c>
      <c r="X30" s="45">
        <v>0</v>
      </c>
      <c r="Y30" s="45">
        <v>0</v>
      </c>
      <c r="Z30" s="45">
        <v>0</v>
      </c>
      <c r="AA30" s="50" t="e">
        <f t="shared" si="7"/>
        <v>#DIV/0!</v>
      </c>
    </row>
    <row r="31" spans="1:27" ht="39.75" customHeight="1" x14ac:dyDescent="0.25">
      <c r="A31" s="153" t="s">
        <v>74</v>
      </c>
      <c r="B31" s="154"/>
      <c r="C31" s="17" t="s">
        <v>7</v>
      </c>
      <c r="D31" s="49">
        <f>D32</f>
        <v>5740.5999999999995</v>
      </c>
      <c r="E31" s="49">
        <f t="shared" ref="E31:F31" si="45">E32</f>
        <v>5740.5999999999995</v>
      </c>
      <c r="F31" s="49">
        <f t="shared" si="45"/>
        <v>5740.5999999999995</v>
      </c>
      <c r="G31" s="50">
        <f t="shared" si="2"/>
        <v>0</v>
      </c>
      <c r="H31" s="50">
        <f>H32</f>
        <v>5683.2</v>
      </c>
      <c r="I31" s="50">
        <f t="shared" ref="I31:J31" si="46">I32</f>
        <v>5683.2</v>
      </c>
      <c r="J31" s="50">
        <f t="shared" si="46"/>
        <v>5683.2</v>
      </c>
      <c r="K31" s="50">
        <f t="shared" si="3"/>
        <v>0</v>
      </c>
      <c r="L31" s="50">
        <f>L32</f>
        <v>57.4</v>
      </c>
      <c r="M31" s="50">
        <f t="shared" ref="M31:N31" si="47">M32</f>
        <v>57.4</v>
      </c>
      <c r="N31" s="50">
        <f t="shared" si="47"/>
        <v>57.4</v>
      </c>
      <c r="O31" s="50">
        <f t="shared" si="4"/>
        <v>0</v>
      </c>
      <c r="P31" s="50">
        <f>P32</f>
        <v>0</v>
      </c>
      <c r="Q31" s="50">
        <f t="shared" ref="Q31:R31" si="48">Q32</f>
        <v>0</v>
      </c>
      <c r="R31" s="50">
        <f t="shared" si="48"/>
        <v>0</v>
      </c>
      <c r="S31" s="50" t="e">
        <f t="shared" si="5"/>
        <v>#DIV/0!</v>
      </c>
      <c r="T31" s="50">
        <f>T32</f>
        <v>0</v>
      </c>
      <c r="U31" s="50">
        <f t="shared" ref="U31:V31" si="49">U32</f>
        <v>0</v>
      </c>
      <c r="V31" s="50">
        <f t="shared" si="49"/>
        <v>0</v>
      </c>
      <c r="W31" s="50" t="e">
        <f t="shared" si="6"/>
        <v>#DIV/0!</v>
      </c>
      <c r="X31" s="50">
        <f>X32</f>
        <v>0</v>
      </c>
      <c r="Y31" s="50">
        <f t="shared" ref="Y31:Z31" si="50">Y32</f>
        <v>0</v>
      </c>
      <c r="Z31" s="50">
        <f t="shared" si="50"/>
        <v>0</v>
      </c>
      <c r="AA31" s="50" t="e">
        <f t="shared" si="7"/>
        <v>#DIV/0!</v>
      </c>
    </row>
    <row r="32" spans="1:27" ht="62.25" customHeight="1" x14ac:dyDescent="0.25">
      <c r="A32" s="155"/>
      <c r="B32" s="156"/>
      <c r="C32" s="16" t="s">
        <v>3</v>
      </c>
      <c r="D32" s="49">
        <f t="shared" si="13"/>
        <v>5740.5999999999995</v>
      </c>
      <c r="E32" s="49">
        <f t="shared" ref="E32" si="51">I32+M32+Q32+U32+Y32</f>
        <v>5740.5999999999995</v>
      </c>
      <c r="F32" s="49">
        <f t="shared" ref="F32" si="52">J32+N32+R32+V32+Z32</f>
        <v>5740.5999999999995</v>
      </c>
      <c r="G32" s="50">
        <f t="shared" si="2"/>
        <v>0</v>
      </c>
      <c r="H32" s="45">
        <v>5683.2</v>
      </c>
      <c r="I32" s="45">
        <v>5683.2</v>
      </c>
      <c r="J32" s="45">
        <v>5683.2</v>
      </c>
      <c r="K32" s="50">
        <f t="shared" si="3"/>
        <v>0</v>
      </c>
      <c r="L32" s="45">
        <v>57.4</v>
      </c>
      <c r="M32" s="45">
        <v>57.4</v>
      </c>
      <c r="N32" s="45">
        <v>57.4</v>
      </c>
      <c r="O32" s="50">
        <f t="shared" si="4"/>
        <v>0</v>
      </c>
      <c r="P32" s="45">
        <v>0</v>
      </c>
      <c r="Q32" s="45">
        <v>0</v>
      </c>
      <c r="R32" s="45">
        <v>0</v>
      </c>
      <c r="S32" s="50" t="e">
        <f t="shared" si="5"/>
        <v>#DIV/0!</v>
      </c>
      <c r="T32" s="45">
        <v>0</v>
      </c>
      <c r="U32" s="45">
        <v>0</v>
      </c>
      <c r="V32" s="45">
        <v>0</v>
      </c>
      <c r="W32" s="50" t="e">
        <f t="shared" si="6"/>
        <v>#DIV/0!</v>
      </c>
      <c r="X32" s="45">
        <v>0</v>
      </c>
      <c r="Y32" s="45">
        <v>0</v>
      </c>
      <c r="Z32" s="45">
        <v>0</v>
      </c>
      <c r="AA32" s="50" t="e">
        <f t="shared" si="7"/>
        <v>#DIV/0!</v>
      </c>
    </row>
    <row r="33" spans="1:27" ht="31.9" customHeight="1" x14ac:dyDescent="0.25">
      <c r="A33" s="146" t="s">
        <v>27</v>
      </c>
      <c r="B33" s="147"/>
      <c r="C33" s="17" t="s">
        <v>7</v>
      </c>
      <c r="D33" s="49">
        <f t="shared" si="13"/>
        <v>472927.47000000003</v>
      </c>
      <c r="E33" s="50">
        <f>I33+M33+Q33+U33</f>
        <v>456091.47000000003</v>
      </c>
      <c r="F33" s="47">
        <f t="shared" ref="F33" si="53">J33+N33+R33+V33+Z33</f>
        <v>457874.34</v>
      </c>
      <c r="G33" s="48">
        <f t="shared" si="2"/>
        <v>0.39090185133258615</v>
      </c>
      <c r="H33" s="48">
        <f>H34+H35+H36+H37</f>
        <v>30703.29</v>
      </c>
      <c r="I33" s="48">
        <f t="shared" ref="I33:J33" si="54">I34+I35+I36+I37</f>
        <v>30703.29</v>
      </c>
      <c r="J33" s="48">
        <f t="shared" si="54"/>
        <v>29441.62</v>
      </c>
      <c r="K33" s="48">
        <f t="shared" si="3"/>
        <v>-4.1092338964326132</v>
      </c>
      <c r="L33" s="48">
        <f>L34+L35+L36+L37</f>
        <v>184167.1</v>
      </c>
      <c r="M33" s="48">
        <f>M34+M35+M36+M37</f>
        <v>184167.1</v>
      </c>
      <c r="N33" s="48">
        <f>N34+N35+N36+N37</f>
        <v>177807.88</v>
      </c>
      <c r="O33" s="48">
        <f t="shared" si="4"/>
        <v>-3.4529620111301114</v>
      </c>
      <c r="P33" s="48">
        <f>P34+P35+P36+P37</f>
        <v>219669.68</v>
      </c>
      <c r="Q33" s="48">
        <f>Q34+Q35+Q36+Q37</f>
        <v>219669.68</v>
      </c>
      <c r="R33" s="48">
        <f>R34+R35+R36+R37</f>
        <v>217352.26</v>
      </c>
      <c r="S33" s="48">
        <f t="shared" si="5"/>
        <v>-1.0549566968003887</v>
      </c>
      <c r="T33" s="48">
        <f>T34+T37</f>
        <v>21551.399999999998</v>
      </c>
      <c r="U33" s="48">
        <f>U34+U35+U36+U37</f>
        <v>21551.399999999998</v>
      </c>
      <c r="V33" s="48">
        <f>V34+V35+V36+V37</f>
        <v>19485.5</v>
      </c>
      <c r="W33" s="48">
        <f t="shared" si="6"/>
        <v>-9.5859201722393834</v>
      </c>
      <c r="X33" s="48">
        <f>X34+X35+X36+X37</f>
        <v>16836</v>
      </c>
      <c r="Y33" s="48">
        <f>Y34+Y35+Y36+Y37</f>
        <v>0</v>
      </c>
      <c r="Z33" s="48">
        <f>Z34+Z35+Z36+Z37</f>
        <v>13787.08</v>
      </c>
      <c r="AA33" s="48">
        <f t="shared" si="7"/>
        <v>-18.109527203611307</v>
      </c>
    </row>
    <row r="34" spans="1:27" ht="42.75" x14ac:dyDescent="0.25">
      <c r="A34" s="146"/>
      <c r="B34" s="147"/>
      <c r="C34" s="17" t="s">
        <v>3</v>
      </c>
      <c r="D34" s="49">
        <f t="shared" si="13"/>
        <v>197152.1</v>
      </c>
      <c r="E34" s="50">
        <f t="shared" ref="E34:E36" si="55">I34+M34+Q34+U34</f>
        <v>195116.1</v>
      </c>
      <c r="F34" s="48">
        <f>J34+N34+R34+V34+Z34</f>
        <v>188312.12000000002</v>
      </c>
      <c r="G34" s="48">
        <f t="shared" si="2"/>
        <v>-3.4871443207403132</v>
      </c>
      <c r="H34" s="48">
        <f>H10+H12+H15+H18+H21+H25+H30+H32</f>
        <v>10429.299999999999</v>
      </c>
      <c r="I34" s="48">
        <f t="shared" ref="I34:J34" si="56">I10+I12+I15+I18+I21+I25+I30+I32</f>
        <v>10429.299999999999</v>
      </c>
      <c r="J34" s="48">
        <f t="shared" si="56"/>
        <v>10429.299999999999</v>
      </c>
      <c r="K34" s="48">
        <f t="shared" si="3"/>
        <v>0</v>
      </c>
      <c r="L34" s="48">
        <f>L10+L12+L15+L18+L21+L25+L30+L32</f>
        <v>38573.800000000003</v>
      </c>
      <c r="M34" s="48">
        <f t="shared" ref="M34:N34" si="57">M10+M12+M15+M18+M21+M25+M30+M32</f>
        <v>38573.800000000003</v>
      </c>
      <c r="N34" s="48">
        <f t="shared" si="57"/>
        <v>33857.800000000003</v>
      </c>
      <c r="O34" s="48">
        <f t="shared" si="4"/>
        <v>-12.225914999300045</v>
      </c>
      <c r="P34" s="48">
        <f>P10+P12+P15+P18+P21+P25+P30+P32</f>
        <v>124561.60000000001</v>
      </c>
      <c r="Q34" s="48">
        <f t="shared" ref="Q34:R34" si="58">Q10+Q12+Q15+Q18+Q21+Q25+Q30+Q32</f>
        <v>124561.60000000001</v>
      </c>
      <c r="R34" s="48">
        <f t="shared" si="58"/>
        <v>122576.54</v>
      </c>
      <c r="S34" s="48">
        <f t="shared" si="5"/>
        <v>-1.5936372044032936</v>
      </c>
      <c r="T34" s="48">
        <f>T10+T12+T15+T18+T21+T25+T30+T32</f>
        <v>21551.399999999998</v>
      </c>
      <c r="U34" s="48">
        <f t="shared" ref="U34:V34" si="59">U10+U12+U15+U18+U21+U25+U30+U32</f>
        <v>21551.399999999998</v>
      </c>
      <c r="V34" s="48">
        <f t="shared" si="59"/>
        <v>19485.5</v>
      </c>
      <c r="W34" s="48">
        <f t="shared" si="6"/>
        <v>-9.5859201722393834</v>
      </c>
      <c r="X34" s="48">
        <f>X10+X12+X15+X18+X21+X25+X30+X32</f>
        <v>2036</v>
      </c>
      <c r="Y34" s="48">
        <f t="shared" ref="Y34:Z34" si="60">Y10+Y12+Y15+Y18+Y21+Y25+Y30+Y32</f>
        <v>0</v>
      </c>
      <c r="Z34" s="48">
        <f t="shared" si="60"/>
        <v>1962.98</v>
      </c>
      <c r="AA34" s="48">
        <f t="shared" si="7"/>
        <v>-3.586444007858546</v>
      </c>
    </row>
    <row r="35" spans="1:27" ht="73.5" customHeight="1" x14ac:dyDescent="0.25">
      <c r="A35" s="146"/>
      <c r="B35" s="147"/>
      <c r="C35" s="17" t="s">
        <v>4</v>
      </c>
      <c r="D35" s="49">
        <f t="shared" si="13"/>
        <v>17748.900000000001</v>
      </c>
      <c r="E35" s="50">
        <f t="shared" si="55"/>
        <v>17748.900000000001</v>
      </c>
      <c r="F35" s="48">
        <f t="shared" si="1"/>
        <v>17586</v>
      </c>
      <c r="G35" s="48">
        <f t="shared" si="2"/>
        <v>-0.91780335682774705</v>
      </c>
      <c r="H35" s="48">
        <f>H19+H22+H26</f>
        <v>1055.9000000000001</v>
      </c>
      <c r="I35" s="48">
        <f>I19+I22+I26</f>
        <v>1055.9000000000001</v>
      </c>
      <c r="J35" s="48">
        <f>J19+J22+J26</f>
        <v>1026</v>
      </c>
      <c r="K35" s="48">
        <f t="shared" si="3"/>
        <v>-2.8317075480632639</v>
      </c>
      <c r="L35" s="48">
        <f>L19+L22+L26</f>
        <v>6566.1</v>
      </c>
      <c r="M35" s="48">
        <f>M19+M22+M26</f>
        <v>6566.1</v>
      </c>
      <c r="N35" s="48">
        <f>N19+N22+N26</f>
        <v>6565.2</v>
      </c>
      <c r="O35" s="48">
        <f t="shared" si="4"/>
        <v>-1.3706766573776008E-2</v>
      </c>
      <c r="P35" s="48">
        <f>P19+P22+P26</f>
        <v>10126.900000000001</v>
      </c>
      <c r="Q35" s="48">
        <f>Q19+Q22+Q26</f>
        <v>10126.900000000001</v>
      </c>
      <c r="R35" s="48">
        <f>R19+R22+R26</f>
        <v>9994.7999999999993</v>
      </c>
      <c r="S35" s="48">
        <f t="shared" si="5"/>
        <v>-1.3044465729887946</v>
      </c>
      <c r="T35" s="48">
        <f>T19+T22+T26</f>
        <v>0</v>
      </c>
      <c r="U35" s="48">
        <f>U19+U22+U26</f>
        <v>0</v>
      </c>
      <c r="V35" s="48">
        <f>V19+V22+V26</f>
        <v>0</v>
      </c>
      <c r="W35" s="48" t="e">
        <f t="shared" si="6"/>
        <v>#DIV/0!</v>
      </c>
      <c r="X35" s="48">
        <f>X19+X22+X26</f>
        <v>0</v>
      </c>
      <c r="Y35" s="48">
        <f t="shared" ref="Y35:Z35" si="61">Y19+Y22+Y26</f>
        <v>0</v>
      </c>
      <c r="Z35" s="48">
        <f t="shared" si="61"/>
        <v>0</v>
      </c>
      <c r="AA35" s="48" t="e">
        <f t="shared" si="7"/>
        <v>#DIV/0!</v>
      </c>
    </row>
    <row r="36" spans="1:27" ht="19.899999999999999" customHeight="1" x14ac:dyDescent="0.25">
      <c r="A36" s="146"/>
      <c r="B36" s="147"/>
      <c r="C36" s="17" t="s">
        <v>5</v>
      </c>
      <c r="D36" s="47">
        <f t="shared" si="13"/>
        <v>5862.4</v>
      </c>
      <c r="E36" s="50">
        <f t="shared" si="55"/>
        <v>5862.4</v>
      </c>
      <c r="F36" s="48">
        <f t="shared" si="1"/>
        <v>5750.6</v>
      </c>
      <c r="G36" s="48">
        <f t="shared" si="2"/>
        <v>-1.9070687772925652</v>
      </c>
      <c r="H36" s="48">
        <f>H13</f>
        <v>0</v>
      </c>
      <c r="I36" s="48">
        <f>I13</f>
        <v>0</v>
      </c>
      <c r="J36" s="48">
        <f>J13</f>
        <v>0</v>
      </c>
      <c r="K36" s="48" t="e">
        <f t="shared" si="3"/>
        <v>#DIV/0!</v>
      </c>
      <c r="L36" s="48">
        <f>L13</f>
        <v>500</v>
      </c>
      <c r="M36" s="48">
        <f>M13</f>
        <v>500</v>
      </c>
      <c r="N36" s="48">
        <f>N13</f>
        <v>500</v>
      </c>
      <c r="O36" s="48">
        <f t="shared" si="4"/>
        <v>0</v>
      </c>
      <c r="P36" s="48">
        <f>P13</f>
        <v>5362.4</v>
      </c>
      <c r="Q36" s="48">
        <f>Q13</f>
        <v>5362.4</v>
      </c>
      <c r="R36" s="48">
        <f>R13</f>
        <v>5250.6</v>
      </c>
      <c r="S36" s="48">
        <f t="shared" si="5"/>
        <v>-2.0848873638669119</v>
      </c>
      <c r="T36" s="48">
        <f>T13</f>
        <v>0</v>
      </c>
      <c r="U36" s="48">
        <f>U13</f>
        <v>0</v>
      </c>
      <c r="V36" s="48">
        <f>V13</f>
        <v>0</v>
      </c>
      <c r="W36" s="48" t="e">
        <f t="shared" si="6"/>
        <v>#DIV/0!</v>
      </c>
      <c r="X36" s="48">
        <f>X13</f>
        <v>0</v>
      </c>
      <c r="Y36" s="48">
        <f t="shared" ref="Y36:Z36" si="62">Y13</f>
        <v>0</v>
      </c>
      <c r="Z36" s="48">
        <f t="shared" si="62"/>
        <v>0</v>
      </c>
      <c r="AA36" s="48" t="e">
        <f t="shared" si="7"/>
        <v>#DIV/0!</v>
      </c>
    </row>
    <row r="37" spans="1:27" ht="114" x14ac:dyDescent="0.25">
      <c r="A37" s="146"/>
      <c r="B37" s="147"/>
      <c r="C37" s="17" t="s">
        <v>6</v>
      </c>
      <c r="D37" s="47">
        <f t="shared" si="13"/>
        <v>252164.07</v>
      </c>
      <c r="E37" s="47">
        <f t="shared" ref="E37" si="63">I37+M37+Q37+U37</f>
        <v>237364.07</v>
      </c>
      <c r="F37" s="48">
        <f t="shared" si="1"/>
        <v>246225.62000000002</v>
      </c>
      <c r="G37" s="48">
        <f t="shared" si="2"/>
        <v>3.7333156614646867</v>
      </c>
      <c r="H37" s="48">
        <f>H8+H16+H23+H28</f>
        <v>19218.09</v>
      </c>
      <c r="I37" s="48">
        <f>I8+I16+I23+I28</f>
        <v>19218.09</v>
      </c>
      <c r="J37" s="48">
        <f>J8+J16+J23+J28</f>
        <v>17986.32</v>
      </c>
      <c r="K37" s="48">
        <f t="shared" si="3"/>
        <v>-6.4094298652987902</v>
      </c>
      <c r="L37" s="48">
        <f>L8+L16+L23+L28</f>
        <v>138527.20000000001</v>
      </c>
      <c r="M37" s="48">
        <f>M8+M16+M23+M28</f>
        <v>138527.20000000001</v>
      </c>
      <c r="N37" s="48">
        <f>N8+N16+N23+N28</f>
        <v>136884.88</v>
      </c>
      <c r="O37" s="48">
        <f t="shared" si="4"/>
        <v>-1.1855577821539782</v>
      </c>
      <c r="P37" s="48">
        <f>P8+P16+P23+P28</f>
        <v>79618.78</v>
      </c>
      <c r="Q37" s="48">
        <f>Q8+Q16+Q23+Q28</f>
        <v>79618.78</v>
      </c>
      <c r="R37" s="48">
        <f>R8+R16+R23+R28</f>
        <v>79530.320000000007</v>
      </c>
      <c r="S37" s="48">
        <f t="shared" si="5"/>
        <v>-0.1111044404347723</v>
      </c>
      <c r="T37" s="48">
        <f>T8+T16+T23+T28</f>
        <v>0</v>
      </c>
      <c r="U37" s="48">
        <f>U8+U16+U23+U28</f>
        <v>0</v>
      </c>
      <c r="V37" s="48">
        <f>V8+V16+V23+V28</f>
        <v>0</v>
      </c>
      <c r="W37" s="48" t="e">
        <f t="shared" si="6"/>
        <v>#DIV/0!</v>
      </c>
      <c r="X37" s="48">
        <f>X8+X16+X23+X28</f>
        <v>14800</v>
      </c>
      <c r="Y37" s="48">
        <f t="shared" ref="Y37:Z37" si="64">Y8+Y16+Y23+Y28</f>
        <v>0</v>
      </c>
      <c r="Z37" s="48">
        <f t="shared" si="64"/>
        <v>11824.1</v>
      </c>
      <c r="AA37" s="48">
        <f t="shared" si="7"/>
        <v>-20.107432432432432</v>
      </c>
    </row>
    <row r="38" spans="1:27" x14ac:dyDescent="0.25">
      <c r="F38" s="6"/>
      <c r="I38" s="6"/>
      <c r="J38" s="6"/>
      <c r="M38" s="6"/>
      <c r="N38" s="6"/>
      <c r="P38" s="6"/>
      <c r="Q38" s="6"/>
      <c r="R38" s="6"/>
    </row>
    <row r="39" spans="1:27" x14ac:dyDescent="0.25">
      <c r="D39" s="5"/>
      <c r="E39" s="13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1" spans="1:27" x14ac:dyDescent="0.25">
      <c r="F41" s="6"/>
    </row>
    <row r="43" spans="1:27" x14ac:dyDescent="0.25">
      <c r="F43" s="6"/>
    </row>
  </sheetData>
  <mergeCells count="22">
    <mergeCell ref="A3:W3"/>
    <mergeCell ref="A4:W4"/>
    <mergeCell ref="A7:B8"/>
    <mergeCell ref="A11:B13"/>
    <mergeCell ref="A14:B16"/>
    <mergeCell ref="A33:B37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9:B30"/>
    <mergeCell ref="A31:B32"/>
    <mergeCell ref="X5:AA5"/>
    <mergeCell ref="A17:B19"/>
    <mergeCell ref="A20:B23"/>
    <mergeCell ref="A24:B26"/>
    <mergeCell ref="A27:B28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1 Целевые показатели</vt:lpstr>
      <vt:lpstr>№ 4 Все источники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2023-03-01T08:40:41Z</cp:lastPrinted>
  <dcterms:created xsi:type="dcterms:W3CDTF">2015-11-06T10:33:15Z</dcterms:created>
  <dcterms:modified xsi:type="dcterms:W3CDTF">2023-03-01T11:20:25Z</dcterms:modified>
</cp:coreProperties>
</file>