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4 МП Обеспечение безопасности граждан\25 - от 12.04.2024 № 295\"/>
    </mc:Choice>
  </mc:AlternateContent>
  <bookViews>
    <workbookView xWindow="0" yWindow="0" windowWidth="20490" windowHeight="7455"/>
  </bookViews>
  <sheets>
    <sheet name="Лист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2" i="1" l="1"/>
  <c r="I23" i="1"/>
  <c r="J23" i="1"/>
  <c r="H23" i="1"/>
  <c r="K37" i="1" l="1"/>
  <c r="J37" i="1"/>
  <c r="I37" i="1"/>
  <c r="H37" i="1"/>
  <c r="H42" i="1" l="1"/>
  <c r="I42" i="1"/>
  <c r="J42" i="1"/>
  <c r="G37" i="1"/>
  <c r="G42" i="1"/>
  <c r="J79" i="1" l="1"/>
  <c r="I79" i="1"/>
  <c r="H79" i="1"/>
  <c r="J77" i="1" l="1"/>
  <c r="I88" i="1"/>
  <c r="J88" i="1"/>
  <c r="J86" i="1"/>
  <c r="G43" i="1"/>
  <c r="H43" i="1"/>
  <c r="I43" i="1"/>
  <c r="I29" i="1" s="1"/>
  <c r="J43" i="1"/>
  <c r="H48" i="1"/>
  <c r="I48" i="1"/>
  <c r="J48" i="1"/>
  <c r="J34" i="1" s="1"/>
  <c r="J20" i="1" s="1"/>
  <c r="I90" i="1"/>
  <c r="I92" i="1"/>
  <c r="J92" i="1"/>
  <c r="J90" i="1" s="1"/>
  <c r="H92" i="1"/>
  <c r="H90" i="1" s="1"/>
  <c r="I93" i="1"/>
  <c r="I89" i="1" s="1"/>
  <c r="J93" i="1"/>
  <c r="J89" i="1" s="1"/>
  <c r="H93" i="1"/>
  <c r="K100" i="1"/>
  <c r="K99" i="1"/>
  <c r="J97" i="1"/>
  <c r="I97" i="1"/>
  <c r="I86" i="1" s="1"/>
  <c r="H97" i="1"/>
  <c r="K97" i="1" s="1"/>
  <c r="J94" i="1"/>
  <c r="H94" i="1"/>
  <c r="F97" i="1"/>
  <c r="F90" i="1"/>
  <c r="J81" i="1"/>
  <c r="J84" i="1"/>
  <c r="J80" i="1" s="1"/>
  <c r="H84" i="1"/>
  <c r="K67" i="1"/>
  <c r="J65" i="1"/>
  <c r="I65" i="1"/>
  <c r="H65" i="1"/>
  <c r="K58" i="1"/>
  <c r="K57" i="1"/>
  <c r="J56" i="1"/>
  <c r="I56" i="1"/>
  <c r="K53" i="1"/>
  <c r="K69" i="1"/>
  <c r="K96" i="1"/>
  <c r="K95" i="1"/>
  <c r="F94" i="1"/>
  <c r="K94" i="1" s="1"/>
  <c r="G93" i="1"/>
  <c r="G79" i="1" s="1"/>
  <c r="E93" i="1"/>
  <c r="D93" i="1"/>
  <c r="G92" i="1"/>
  <c r="F92" i="1"/>
  <c r="E92" i="1"/>
  <c r="D92" i="1"/>
  <c r="K92" i="1" s="1"/>
  <c r="K91" i="1"/>
  <c r="H89" i="1"/>
  <c r="G88" i="1"/>
  <c r="F88" i="1"/>
  <c r="E88" i="1"/>
  <c r="K93" i="1" l="1"/>
  <c r="H86" i="1"/>
  <c r="I40" i="1"/>
  <c r="I26" i="1" s="1"/>
  <c r="I28" i="1"/>
  <c r="G83" i="1"/>
  <c r="J45" i="1"/>
  <c r="J31" i="1" s="1"/>
  <c r="J17" i="1" s="1"/>
  <c r="H29" i="1"/>
  <c r="H40" i="1"/>
  <c r="I34" i="1"/>
  <c r="I20" i="1" s="1"/>
  <c r="J9" i="1"/>
  <c r="J28" i="1"/>
  <c r="J14" i="1" s="1"/>
  <c r="H45" i="1"/>
  <c r="H38" i="1"/>
  <c r="H24" i="1" s="1"/>
  <c r="H10" i="1" s="1"/>
  <c r="I45" i="1"/>
  <c r="I31" i="1" s="1"/>
  <c r="J38" i="1"/>
  <c r="J24" i="1" s="1"/>
  <c r="J10" i="1" s="1"/>
  <c r="J29" i="1"/>
  <c r="J15" i="1" s="1"/>
  <c r="H88" i="1"/>
  <c r="J40" i="1"/>
  <c r="J26" i="1" s="1"/>
  <c r="D88" i="1"/>
  <c r="K88" i="1" s="1"/>
  <c r="F89" i="1"/>
  <c r="E90" i="1"/>
  <c r="E89" i="1"/>
  <c r="E86" i="1" s="1"/>
  <c r="G90" i="1"/>
  <c r="G89" i="1"/>
  <c r="G86" i="1" s="1"/>
  <c r="D89" i="1"/>
  <c r="D90" i="1"/>
  <c r="K85" i="1"/>
  <c r="K90" i="1" l="1"/>
  <c r="H28" i="1"/>
  <c r="H35" i="1"/>
  <c r="J12" i="1"/>
  <c r="J35" i="1"/>
  <c r="K89" i="1"/>
  <c r="D86" i="1"/>
  <c r="K86" i="1" s="1"/>
  <c r="H56" i="1"/>
  <c r="J21" i="1" l="1"/>
  <c r="J7" i="1" s="1"/>
  <c r="F59" i="1"/>
  <c r="K59" i="1" s="1"/>
  <c r="K22" i="1" l="1"/>
  <c r="K25" i="1"/>
  <c r="K27" i="1"/>
  <c r="K30" i="1"/>
  <c r="K32" i="1"/>
  <c r="K33" i="1"/>
  <c r="K36" i="1"/>
  <c r="K39" i="1"/>
  <c r="K41" i="1"/>
  <c r="K44" i="1"/>
  <c r="K46" i="1"/>
  <c r="K47" i="1"/>
  <c r="K49" i="1"/>
  <c r="K50" i="1"/>
  <c r="K51" i="1"/>
  <c r="K54" i="1"/>
  <c r="K55" i="1"/>
  <c r="K60" i="1"/>
  <c r="K61" i="1"/>
  <c r="K62" i="1"/>
  <c r="K63" i="1"/>
  <c r="K64" i="1"/>
  <c r="K71" i="1"/>
  <c r="K72" i="1"/>
  <c r="K73" i="1"/>
  <c r="K75" i="1"/>
  <c r="K76" i="1"/>
  <c r="K82" i="1"/>
  <c r="K11" i="1" l="1"/>
  <c r="K16" i="1" l="1"/>
  <c r="G65" i="1" l="1"/>
  <c r="G56" i="1"/>
  <c r="G70" i="1"/>
  <c r="F70" i="1"/>
  <c r="E83" i="1" l="1"/>
  <c r="E84" i="1"/>
  <c r="E80" i="1" s="1"/>
  <c r="F84" i="1"/>
  <c r="F80" i="1" s="1"/>
  <c r="G84" i="1"/>
  <c r="H80" i="1"/>
  <c r="I80" i="1"/>
  <c r="I77" i="1" s="1"/>
  <c r="D84" i="1"/>
  <c r="D83" i="1"/>
  <c r="F79" i="1"/>
  <c r="E79" i="1"/>
  <c r="I17" i="1" l="1"/>
  <c r="G80" i="1"/>
  <c r="G29" i="1"/>
  <c r="K84" i="1"/>
  <c r="D79" i="1"/>
  <c r="K79" i="1" s="1"/>
  <c r="K83" i="1"/>
  <c r="I38" i="1"/>
  <c r="I24" i="1" s="1"/>
  <c r="I10" i="1" s="1"/>
  <c r="F77" i="1"/>
  <c r="G77" i="1"/>
  <c r="E77" i="1"/>
  <c r="D80" i="1"/>
  <c r="K80" i="1" s="1"/>
  <c r="D43" i="1"/>
  <c r="H77" i="1"/>
  <c r="H21" i="1" s="1"/>
  <c r="G81" i="1"/>
  <c r="F81" i="1"/>
  <c r="H81" i="1"/>
  <c r="H26" i="1" s="1"/>
  <c r="E81" i="1"/>
  <c r="D81" i="1"/>
  <c r="K81" i="1" l="1"/>
  <c r="I14" i="1"/>
  <c r="I9" i="1"/>
  <c r="I35" i="1"/>
  <c r="I21" i="1" s="1"/>
  <c r="I15" i="1"/>
  <c r="D77" i="1"/>
  <c r="K77" i="1" s="1"/>
  <c r="I12" i="1" l="1"/>
  <c r="F74" i="1"/>
  <c r="K74" i="1" s="1"/>
  <c r="I7" i="1" l="1"/>
  <c r="F43" i="1"/>
  <c r="E37" i="1" l="1"/>
  <c r="E23" i="1" s="1"/>
  <c r="E9" i="1" s="1"/>
  <c r="D42" i="1"/>
  <c r="D28" i="1" s="1"/>
  <c r="E42" i="1"/>
  <c r="E28" i="1" s="1"/>
  <c r="E14" i="1" s="1"/>
  <c r="D29" i="1"/>
  <c r="G15" i="1"/>
  <c r="D48" i="1"/>
  <c r="K48" i="1" s="1"/>
  <c r="E48" i="1"/>
  <c r="E34" i="1" s="1"/>
  <c r="E20" i="1" s="1"/>
  <c r="F48" i="1"/>
  <c r="G48" i="1"/>
  <c r="G45" i="1" s="1"/>
  <c r="E52" i="1"/>
  <c r="K52" i="1" s="1"/>
  <c r="D56" i="1"/>
  <c r="E56" i="1"/>
  <c r="F56" i="1"/>
  <c r="D65" i="1"/>
  <c r="E65" i="1"/>
  <c r="F66" i="1"/>
  <c r="K66" i="1" s="1"/>
  <c r="E68" i="1"/>
  <c r="K68" i="1" s="1"/>
  <c r="D70" i="1"/>
  <c r="E70" i="1"/>
  <c r="K56" i="1" l="1"/>
  <c r="H15" i="1"/>
  <c r="K70" i="1"/>
  <c r="D34" i="1"/>
  <c r="G34" i="1"/>
  <c r="G20" i="1" s="1"/>
  <c r="G31" i="1"/>
  <c r="G17" i="1" s="1"/>
  <c r="G38" i="1"/>
  <c r="E43" i="1"/>
  <c r="H34" i="1"/>
  <c r="F37" i="1"/>
  <c r="F23" i="1" s="1"/>
  <c r="F9" i="1" s="1"/>
  <c r="F42" i="1"/>
  <c r="F40" i="1" s="1"/>
  <c r="F34" i="1"/>
  <c r="F20" i="1" s="1"/>
  <c r="F38" i="1"/>
  <c r="F28" i="1"/>
  <c r="F14" i="1" s="1"/>
  <c r="D15" i="1"/>
  <c r="D14" i="1"/>
  <c r="D20" i="1"/>
  <c r="F65" i="1"/>
  <c r="K65" i="1" s="1"/>
  <c r="E45" i="1"/>
  <c r="D40" i="1"/>
  <c r="D38" i="1"/>
  <c r="D37" i="1"/>
  <c r="F45" i="1"/>
  <c r="F31" i="1" s="1"/>
  <c r="F17" i="1" s="1"/>
  <c r="D45" i="1"/>
  <c r="K45" i="1" s="1"/>
  <c r="K34" i="1" l="1"/>
  <c r="H31" i="1"/>
  <c r="H17" i="1" s="1"/>
  <c r="H9" i="1"/>
  <c r="G24" i="1"/>
  <c r="G10" i="1" s="1"/>
  <c r="H20" i="1"/>
  <c r="K20" i="1" s="1"/>
  <c r="E31" i="1"/>
  <c r="G40" i="1"/>
  <c r="G23" i="1"/>
  <c r="E38" i="1"/>
  <c r="E24" i="1" s="1"/>
  <c r="E10" i="1" s="1"/>
  <c r="K43" i="1"/>
  <c r="F35" i="1"/>
  <c r="F21" i="1" s="1"/>
  <c r="E29" i="1"/>
  <c r="E40" i="1"/>
  <c r="E35" i="1" s="1"/>
  <c r="E21" i="1" s="1"/>
  <c r="E7" i="1" s="1"/>
  <c r="D24" i="1"/>
  <c r="K24" i="1" s="1"/>
  <c r="D31" i="1"/>
  <c r="K31" i="1" s="1"/>
  <c r="D23" i="1"/>
  <c r="K23" i="1" s="1"/>
  <c r="F26" i="1"/>
  <c r="G28" i="1"/>
  <c r="K28" i="1" s="1"/>
  <c r="F29" i="1"/>
  <c r="F15" i="1" s="1"/>
  <c r="F24" i="1"/>
  <c r="F10" i="1" s="1"/>
  <c r="D35" i="1"/>
  <c r="D26" i="1"/>
  <c r="K29" i="1" l="1"/>
  <c r="H14" i="1"/>
  <c r="H12" i="1"/>
  <c r="H7" i="1"/>
  <c r="G35" i="1"/>
  <c r="G21" i="1" s="1"/>
  <c r="G7" i="1" s="1"/>
  <c r="G26" i="1"/>
  <c r="G12" i="1" s="1"/>
  <c r="E17" i="1"/>
  <c r="G9" i="1"/>
  <c r="K38" i="1"/>
  <c r="E15" i="1"/>
  <c r="K15" i="1" s="1"/>
  <c r="K40" i="1"/>
  <c r="F7" i="1"/>
  <c r="F12" i="1"/>
  <c r="E26" i="1"/>
  <c r="E12" i="1" s="1"/>
  <c r="D12" i="1"/>
  <c r="G14" i="1"/>
  <c r="D9" i="1"/>
  <c r="D10" i="1"/>
  <c r="K10" i="1" s="1"/>
  <c r="D21" i="1"/>
  <c r="K21" i="1" s="1"/>
  <c r="D17" i="1"/>
  <c r="K17" i="1" s="1"/>
  <c r="K14" i="1" l="1"/>
  <c r="K12" i="1"/>
  <c r="K9" i="1"/>
  <c r="K7" i="1"/>
  <c r="K35" i="1"/>
  <c r="K26" i="1"/>
  <c r="D7" i="1"/>
</calcChain>
</file>

<file path=xl/sharedStrings.xml><?xml version="1.0" encoding="utf-8"?>
<sst xmlns="http://schemas.openxmlformats.org/spreadsheetml/2006/main" count="170" uniqueCount="58">
  <si>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</si>
  <si>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</si>
  <si>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</si>
  <si>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</si>
  <si>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</si>
  <si>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</si>
  <si>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</si>
  <si>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</si>
  <si>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</si>
  <si>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Всего, в т.ч.:</t>
  </si>
  <si>
    <t>федеральный бюджет</t>
  </si>
  <si>
    <t>областной бюджет</t>
  </si>
  <si>
    <t>местный бюджет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</si>
  <si>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</si>
  <si>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</si>
  <si>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</si>
  <si>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</si>
  <si>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</si>
  <si>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</si>
  <si>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</si>
  <si>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Мероприятие 1.1.6. Организация профориентационной работы в образовательных учреждениях района</t>
  </si>
  <si>
    <t>Мероприятие 1.1.7. Организация и проведение общественных работ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</si>
  <si>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</si>
  <si>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</si>
  <si>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</si>
  <si>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</si>
  <si>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</si>
  <si>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</si>
  <si>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</si>
  <si>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 xml:space="preserve">Мероприятие 1.1.15. Расходы на развитие и совершенствование института добровольных народных дружин </t>
  </si>
  <si>
    <t xml:space="preserve">Мероприятие 1.1.18. Обеспечение пожарной безопасности в муниципальных образованиях </t>
  </si>
  <si>
    <t>Всего:</t>
  </si>
  <si>
    <t>Мероприятие 1.1.14. Принятие мер 
по предоставлению мест для проживания гражданам,
 состоящим на учете УИИ, не имеющим в
собственности или пользовании помещений,
 пригодных для проживания</t>
  </si>
  <si>
    <t>Мероприятие 1.1.19. Проведение ремонтных работ  и оснащение помещений, предназначенных для использования в целях профилактики правонарушений и обеспечения общественной безопасности</t>
  </si>
  <si>
    <t xml:space="preserve">Основное мероприятие 1.2.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 </t>
  </si>
  <si>
    <t>Мероприятие 1.2.1. Профилактика терроризма, в том числе путём распространения информационных материалов и печатной продукции, защите объектов потенцальных террористических посягательств.</t>
  </si>
  <si>
    <t>бюджет поселений</t>
  </si>
  <si>
    <t xml:space="preserve">«Приложение № 3 к муниципальной программе «Обеспечение безопасности граждан на </t>
  </si>
  <si>
    <t xml:space="preserve">Основное мероприятие 1.3. «Обеспечение первичных мер по пожарной безопасности в границах муниципального округа» </t>
  </si>
  <si>
    <t>Мероприятие 1.3.2. Расходы на реализацию коплекса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</si>
  <si>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2025г.</t>
  </si>
  <si>
    <t>2026г.</t>
  </si>
  <si>
    <t>Мероприятие 1.3.1. Обеспечение первичных мер по пожарной безопасности в границах муниципального округа.</t>
  </si>
  <si>
    <t>территории Невельского муниципального округа»</t>
  </si>
  <si>
    <r>
      <t>Муниципльная программа «Обеспечение безопасности граждан на территории Невельского муниципального округа</t>
    </r>
    <r>
      <rPr>
        <b/>
        <sz val="12"/>
        <color theme="1"/>
        <rFont val="Times New Roman"/>
        <family val="1"/>
        <charset val="204"/>
      </rPr>
      <t>»</t>
    </r>
  </si>
  <si>
    <t>Администрация Невельского муниципального округа</t>
  </si>
  <si>
    <t>Управление образования, физической культуры и спорта Администрация Невельского муниципального округа</t>
  </si>
  <si>
    <t xml:space="preserve">Администрация Невельского муниципального округа, «МО МВД России «Невельский»,ЛО МВД России на ст.Великие Луки </t>
  </si>
  <si>
    <t xml:space="preserve">Администрация Невельского муниципального округа, «МО МВД России «Невельский», ЛО МВД России на ст.Великие Луки </t>
  </si>
  <si>
    <t>Администрация Невельского муниципального округа, «МО МВД России «Невельский»</t>
  </si>
  <si>
    <t>Управление образования. Физической культуры и спорта Администрация Невельского муниципального округа</t>
  </si>
  <si>
    <t>Управление образования, физкультуры и спорта Администрация Невельского муниципального округа</t>
  </si>
  <si>
    <t xml:space="preserve">Администрация Невельского муниципального округа, Великолукский МФ ФКУ УИИ УФСИН России по Псковской области </t>
  </si>
  <si>
    <t xml:space="preserve">Приложение №1 к постановлению Администрации Невельского муниципального округа </t>
  </si>
  <si>
    <t>от 12.04.2024 № 295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</si>
  <si>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муниципальном округе</t>
  </si>
  <si>
    <t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г.Невеля</t>
  </si>
  <si>
    <t xml:space="preserve">Мероприятие 1.1.8. Создание условий для привлечения граждан к участию в защите государственной границы на территории Невельского муниципального округа, материальное стимулирование граждан, участвующих в составе ДНД в защите границы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</si>
</sst>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0" xfId="0" applyFill="1"/>
    <xf numFmtId="0" fontId="4" fillId="2" borderId="1" xfId="0" applyFont="1" applyFill="1" applyBorder="1" applyAlignment="1">
      <alignment horizontal="left" vertical="top"/>
    </xf>
    <xf numFmtId="0" fontId="0" fillId="2" borderId="0" xfId="0" applyFill="1" applyBorder="1"/>
    <xf numFmtId="0" fontId="0" fillId="2" borderId="0" xfId="0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2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/>
    </xf>
    <xf numFmtId="2" fontId="4" fillId="0" borderId="3" xfId="0" applyNumberFormat="1" applyFont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14" fontId="4" fillId="2" borderId="8" xfId="0" applyNumberFormat="1" applyFont="1" applyFill="1" applyBorder="1" applyAlignment="1">
      <alignment horizontal="left" vertical="top" wrapText="1"/>
    </xf>
    <xf numFmtId="14" fontId="4" fillId="2" borderId="9" xfId="0" applyNumberFormat="1" applyFont="1" applyFill="1" applyBorder="1" applyAlignment="1">
      <alignment horizontal="left" vertical="top" wrapText="1"/>
    </xf>
    <xf numFmtId="14" fontId="4" fillId="2" borderId="10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tabSelected="1" zoomScale="80" zoomScaleNormal="80" workbookViewId="0">
      <selection activeCell="C34" sqref="C34"/>
    </sheetView>
  </sheetViews>
  <sheetFormatPr defaultRowHeight="15" x14ac:dyDescent="0.25"/>
  <cols>
    <col min="1" max="1" width="23.42578125" style="14" customWidth="1"/>
    <col min="2" max="2" width="18.7109375" customWidth="1"/>
    <col min="3" max="3" width="15.5703125" customWidth="1"/>
    <col min="4" max="5" width="12.140625" customWidth="1"/>
    <col min="6" max="10" width="12.140625" style="14" customWidth="1"/>
    <col min="11" max="11" width="12.5703125" style="18" customWidth="1"/>
    <col min="12" max="12" width="2.85546875" hidden="1" customWidth="1"/>
  </cols>
  <sheetData>
    <row r="1" spans="1:12" ht="32.25" customHeight="1" x14ac:dyDescent="0.25">
      <c r="A1" s="58" t="s">
        <v>53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1"/>
    </row>
    <row r="2" spans="1:12" ht="18.75" customHeight="1" x14ac:dyDescent="0.25">
      <c r="A2" s="58" t="s">
        <v>54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1"/>
    </row>
    <row r="3" spans="1:12" ht="18.75" customHeight="1" x14ac:dyDescent="0.25">
      <c r="A3" s="58" t="s">
        <v>37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8.75" x14ac:dyDescent="0.3">
      <c r="A4" s="59" t="s">
        <v>43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29.25" customHeight="1" x14ac:dyDescent="0.25">
      <c r="A5" s="53" t="s">
        <v>0</v>
      </c>
      <c r="B5" s="53" t="s">
        <v>1</v>
      </c>
      <c r="C5" s="53"/>
      <c r="D5" s="55" t="s">
        <v>2</v>
      </c>
      <c r="E5" s="56"/>
      <c r="F5" s="56"/>
      <c r="G5" s="56"/>
      <c r="H5" s="56"/>
      <c r="I5" s="56"/>
      <c r="J5" s="56"/>
      <c r="K5" s="57"/>
    </row>
    <row r="6" spans="1:12" ht="126" customHeight="1" x14ac:dyDescent="0.25">
      <c r="A6" s="54"/>
      <c r="B6" s="54"/>
      <c r="C6" s="54"/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40</v>
      </c>
      <c r="J6" s="3" t="s">
        <v>41</v>
      </c>
      <c r="K6" s="3" t="s">
        <v>8</v>
      </c>
    </row>
    <row r="7" spans="1:12" ht="27" customHeight="1" x14ac:dyDescent="0.25">
      <c r="A7" s="34" t="s">
        <v>44</v>
      </c>
      <c r="B7" s="34" t="s">
        <v>9</v>
      </c>
      <c r="C7" s="2" t="s">
        <v>8</v>
      </c>
      <c r="D7" s="4">
        <f t="shared" ref="D7:J7" si="0">D21</f>
        <v>2206.4</v>
      </c>
      <c r="E7" s="4">
        <f t="shared" si="0"/>
        <v>2274</v>
      </c>
      <c r="F7" s="4">
        <f t="shared" si="0"/>
        <v>3974.6120000000001</v>
      </c>
      <c r="G7" s="4">
        <f t="shared" si="0"/>
        <v>2734.672</v>
      </c>
      <c r="H7" s="4">
        <f t="shared" si="0"/>
        <v>4043.32</v>
      </c>
      <c r="I7" s="4">
        <f t="shared" si="0"/>
        <v>2869.52</v>
      </c>
      <c r="J7" s="4">
        <f t="shared" si="0"/>
        <v>2869.52</v>
      </c>
      <c r="K7" s="6">
        <f>SUM(D7:J7)</f>
        <v>20972.043999999998</v>
      </c>
    </row>
    <row r="8" spans="1:12" ht="31.5" x14ac:dyDescent="0.25">
      <c r="A8" s="36"/>
      <c r="B8" s="36"/>
      <c r="C8" s="2" t="s">
        <v>10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</row>
    <row r="9" spans="1:12" s="14" customFormat="1" ht="31.5" x14ac:dyDescent="0.25">
      <c r="A9" s="36"/>
      <c r="B9" s="36"/>
      <c r="C9" s="2" t="s">
        <v>11</v>
      </c>
      <c r="D9" s="6">
        <f t="shared" ref="D9:J10" si="1">D23</f>
        <v>166</v>
      </c>
      <c r="E9" s="6">
        <f t="shared" si="1"/>
        <v>198</v>
      </c>
      <c r="F9" s="6">
        <f t="shared" si="1"/>
        <v>1782</v>
      </c>
      <c r="G9" s="6">
        <f t="shared" si="1"/>
        <v>466</v>
      </c>
      <c r="H9" s="6">
        <f t="shared" si="1"/>
        <v>751</v>
      </c>
      <c r="I9" s="6">
        <f t="shared" ref="I9:J9" si="2">I23</f>
        <v>751</v>
      </c>
      <c r="J9" s="6">
        <f t="shared" si="2"/>
        <v>751</v>
      </c>
      <c r="K9" s="6">
        <f>SUM(D9,E9,F9,G9,H9:J9)</f>
        <v>4865</v>
      </c>
    </row>
    <row r="10" spans="1:12" ht="48" customHeight="1" x14ac:dyDescent="0.25">
      <c r="A10" s="36"/>
      <c r="B10" s="36"/>
      <c r="C10" s="2" t="s">
        <v>12</v>
      </c>
      <c r="D10" s="6">
        <f t="shared" si="1"/>
        <v>2040.4</v>
      </c>
      <c r="E10" s="6">
        <f t="shared" si="1"/>
        <v>2076</v>
      </c>
      <c r="F10" s="6">
        <f t="shared" si="1"/>
        <v>2187.77</v>
      </c>
      <c r="G10" s="6">
        <f t="shared" si="1"/>
        <v>2263.83</v>
      </c>
      <c r="H10" s="6">
        <f t="shared" si="1"/>
        <v>3292.32</v>
      </c>
      <c r="I10" s="6">
        <f t="shared" si="1"/>
        <v>2118.52</v>
      </c>
      <c r="J10" s="6">
        <f t="shared" si="1"/>
        <v>2118.52</v>
      </c>
      <c r="K10" s="6">
        <f>SUM(D10,E10,F10,G10,H10,I10:J10)</f>
        <v>16097.36</v>
      </c>
    </row>
    <row r="11" spans="1:12" ht="33.75" customHeight="1" x14ac:dyDescent="0.25">
      <c r="A11" s="36"/>
      <c r="B11" s="35"/>
      <c r="C11" s="2" t="s">
        <v>36</v>
      </c>
      <c r="D11" s="6">
        <v>0</v>
      </c>
      <c r="E11" s="6">
        <v>0</v>
      </c>
      <c r="F11" s="6">
        <v>4.8419999999999996</v>
      </c>
      <c r="G11" s="6">
        <v>4.8419999999999996</v>
      </c>
      <c r="H11" s="6">
        <v>0</v>
      </c>
      <c r="I11" s="6">
        <v>0</v>
      </c>
      <c r="J11" s="6">
        <v>0</v>
      </c>
      <c r="K11" s="6">
        <f>SUM(D11,E11,F11,G11,H11,I11)</f>
        <v>9.6839999999999993</v>
      </c>
    </row>
    <row r="12" spans="1:12" ht="27" customHeight="1" x14ac:dyDescent="0.25">
      <c r="A12" s="36"/>
      <c r="B12" s="37" t="s">
        <v>45</v>
      </c>
      <c r="C12" s="2" t="s">
        <v>8</v>
      </c>
      <c r="D12" s="6">
        <f>D26</f>
        <v>2176.4</v>
      </c>
      <c r="E12" s="6">
        <f t="shared" ref="E12:H12" si="3">E26</f>
        <v>2244</v>
      </c>
      <c r="F12" s="6">
        <f>F26</f>
        <v>3944.6120000000001</v>
      </c>
      <c r="G12" s="6">
        <f t="shared" si="3"/>
        <v>2704.672</v>
      </c>
      <c r="H12" s="6">
        <f t="shared" si="3"/>
        <v>4013.32</v>
      </c>
      <c r="I12" s="6">
        <f t="shared" ref="I12:J12" si="4">I26</f>
        <v>2839.52</v>
      </c>
      <c r="J12" s="6">
        <f t="shared" si="4"/>
        <v>2839.52</v>
      </c>
      <c r="K12" s="6">
        <f>SUM(D12,E12,F12,G12,H12,I12:J12)</f>
        <v>20762.043999999998</v>
      </c>
    </row>
    <row r="13" spans="1:12" ht="31.5" x14ac:dyDescent="0.25">
      <c r="A13" s="36"/>
      <c r="B13" s="38"/>
      <c r="C13" s="2" t="s">
        <v>10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2" s="14" customFormat="1" ht="31.5" x14ac:dyDescent="0.25">
      <c r="A14" s="36"/>
      <c r="B14" s="38"/>
      <c r="C14" s="2" t="s">
        <v>11</v>
      </c>
      <c r="D14" s="6">
        <f t="shared" ref="D14:H15" si="5">D28</f>
        <v>166</v>
      </c>
      <c r="E14" s="6">
        <f t="shared" si="5"/>
        <v>198</v>
      </c>
      <c r="F14" s="6">
        <f t="shared" si="5"/>
        <v>1782</v>
      </c>
      <c r="G14" s="6">
        <f t="shared" si="5"/>
        <v>466</v>
      </c>
      <c r="H14" s="6">
        <f t="shared" si="5"/>
        <v>751</v>
      </c>
      <c r="I14" s="6">
        <f t="shared" ref="I14:J14" si="6">I28</f>
        <v>751</v>
      </c>
      <c r="J14" s="6">
        <f t="shared" si="6"/>
        <v>751</v>
      </c>
      <c r="K14" s="6">
        <f>SUM(D14,E14,F14,G14,H14:J14)</f>
        <v>4865</v>
      </c>
    </row>
    <row r="15" spans="1:12" ht="31.5" x14ac:dyDescent="0.25">
      <c r="A15" s="36"/>
      <c r="B15" s="38"/>
      <c r="C15" s="2" t="s">
        <v>12</v>
      </c>
      <c r="D15" s="6">
        <f t="shared" si="5"/>
        <v>2010.4</v>
      </c>
      <c r="E15" s="6">
        <f t="shared" si="5"/>
        <v>2046</v>
      </c>
      <c r="F15" s="11">
        <f t="shared" si="5"/>
        <v>2157.77</v>
      </c>
      <c r="G15" s="11">
        <f t="shared" si="5"/>
        <v>2233.83</v>
      </c>
      <c r="H15" s="11">
        <f t="shared" si="5"/>
        <v>3262.32</v>
      </c>
      <c r="I15" s="11">
        <f t="shared" ref="I15:J15" si="7">I29</f>
        <v>2088.52</v>
      </c>
      <c r="J15" s="11">
        <f t="shared" si="7"/>
        <v>2088.52</v>
      </c>
      <c r="K15" s="11">
        <f>SUM(D15,E15,F15,G15,H15,I15:J15)</f>
        <v>15887.36</v>
      </c>
    </row>
    <row r="16" spans="1:12" ht="31.5" x14ac:dyDescent="0.25">
      <c r="A16" s="36"/>
      <c r="B16" s="39"/>
      <c r="C16" s="2" t="s">
        <v>36</v>
      </c>
      <c r="D16" s="6">
        <v>0</v>
      </c>
      <c r="E16" s="6">
        <v>0</v>
      </c>
      <c r="F16" s="11">
        <v>4.84</v>
      </c>
      <c r="G16" s="11">
        <v>4.84</v>
      </c>
      <c r="H16" s="11">
        <v>0</v>
      </c>
      <c r="I16" s="11">
        <v>0</v>
      </c>
      <c r="J16" s="11">
        <v>0</v>
      </c>
      <c r="K16" s="11">
        <f>SUM(D16,E16,F16,G16,H16,I16)</f>
        <v>9.68</v>
      </c>
    </row>
    <row r="17" spans="1:11" ht="22.5" customHeight="1" x14ac:dyDescent="0.25">
      <c r="A17" s="36"/>
      <c r="B17" s="37" t="s">
        <v>46</v>
      </c>
      <c r="C17" s="2" t="s">
        <v>8</v>
      </c>
      <c r="D17" s="6">
        <f>D31</f>
        <v>30</v>
      </c>
      <c r="E17" s="6">
        <f t="shared" ref="E17:F17" si="8">E31</f>
        <v>30</v>
      </c>
      <c r="F17" s="6">
        <f t="shared" si="8"/>
        <v>30</v>
      </c>
      <c r="G17" s="6">
        <f>G31</f>
        <v>30</v>
      </c>
      <c r="H17" s="6">
        <f>H31</f>
        <v>30</v>
      </c>
      <c r="I17" s="6">
        <f t="shared" ref="I17:J17" si="9">I31</f>
        <v>30</v>
      </c>
      <c r="J17" s="6">
        <f t="shared" si="9"/>
        <v>30</v>
      </c>
      <c r="K17" s="6">
        <f>SUM(D17,E17,F17,G17,H17:J17)</f>
        <v>210</v>
      </c>
    </row>
    <row r="18" spans="1:11" ht="31.5" x14ac:dyDescent="0.25">
      <c r="A18" s="36"/>
      <c r="B18" s="38"/>
      <c r="C18" s="2" t="s">
        <v>10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</row>
    <row r="19" spans="1:11" ht="31.5" x14ac:dyDescent="0.25">
      <c r="A19" s="36"/>
      <c r="B19" s="38"/>
      <c r="C19" s="2" t="s">
        <v>11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</row>
    <row r="20" spans="1:11" ht="60.75" customHeight="1" x14ac:dyDescent="0.25">
      <c r="A20" s="35"/>
      <c r="B20" s="39"/>
      <c r="C20" s="2" t="s">
        <v>12</v>
      </c>
      <c r="D20" s="6">
        <f t="shared" ref="D20:I20" si="10">D34</f>
        <v>30</v>
      </c>
      <c r="E20" s="6">
        <f t="shared" si="10"/>
        <v>30</v>
      </c>
      <c r="F20" s="6">
        <f t="shared" si="10"/>
        <v>30</v>
      </c>
      <c r="G20" s="6">
        <f t="shared" si="10"/>
        <v>30</v>
      </c>
      <c r="H20" s="6">
        <f t="shared" si="10"/>
        <v>30</v>
      </c>
      <c r="I20" s="6">
        <f t="shared" si="10"/>
        <v>30</v>
      </c>
      <c r="J20" s="6">
        <f t="shared" ref="J20" si="11">J34</f>
        <v>30</v>
      </c>
      <c r="K20" s="6">
        <f>SUM(D20,E20,F20,G20,H20)</f>
        <v>150</v>
      </c>
    </row>
    <row r="21" spans="1:11" ht="22.5" customHeight="1" x14ac:dyDescent="0.25">
      <c r="A21" s="34" t="s">
        <v>13</v>
      </c>
      <c r="B21" s="34" t="s">
        <v>9</v>
      </c>
      <c r="C21" s="2" t="s">
        <v>8</v>
      </c>
      <c r="D21" s="4">
        <f>D35</f>
        <v>2206.4</v>
      </c>
      <c r="E21" s="4">
        <f t="shared" ref="E21:F21" si="12">E35</f>
        <v>2274</v>
      </c>
      <c r="F21" s="4">
        <f t="shared" si="12"/>
        <v>3974.6120000000001</v>
      </c>
      <c r="G21" s="4">
        <f>G35+G77</f>
        <v>2734.672</v>
      </c>
      <c r="H21" s="4">
        <f>H35+H77+H86</f>
        <v>4043.32</v>
      </c>
      <c r="I21" s="4">
        <f t="shared" ref="I21:J21" si="13">I35+I77+I86</f>
        <v>2869.52</v>
      </c>
      <c r="J21" s="4">
        <f t="shared" si="13"/>
        <v>2869.52</v>
      </c>
      <c r="K21" s="6">
        <f>SUM(D21,E21,F21,G21,H21,I21:J21)</f>
        <v>20972.043999999998</v>
      </c>
    </row>
    <row r="22" spans="1:11" ht="31.5" x14ac:dyDescent="0.25">
      <c r="A22" s="36"/>
      <c r="B22" s="36"/>
      <c r="C22" s="2" t="s">
        <v>10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SUM(D22,E22,F22,G22,H22,I22)</f>
        <v>0</v>
      </c>
    </row>
    <row r="23" spans="1:11" s="14" customFormat="1" ht="31.5" x14ac:dyDescent="0.25">
      <c r="A23" s="36"/>
      <c r="B23" s="36"/>
      <c r="C23" s="2" t="s">
        <v>11</v>
      </c>
      <c r="D23" s="4">
        <f t="shared" ref="D23:G24" si="14">D37</f>
        <v>166</v>
      </c>
      <c r="E23" s="4">
        <f t="shared" si="14"/>
        <v>198</v>
      </c>
      <c r="F23" s="4">
        <f t="shared" si="14"/>
        <v>1782</v>
      </c>
      <c r="G23" s="4">
        <f t="shared" si="14"/>
        <v>466</v>
      </c>
      <c r="H23" s="4">
        <f>SUM(H28+H33)</f>
        <v>751</v>
      </c>
      <c r="I23" s="4">
        <f t="shared" ref="I23:J23" si="15">SUM(I28+I33)</f>
        <v>751</v>
      </c>
      <c r="J23" s="4">
        <f t="shared" si="15"/>
        <v>751</v>
      </c>
      <c r="K23" s="6">
        <f>SUM(D23,E23,F23,G23,H23,I23:J23)</f>
        <v>4865</v>
      </c>
    </row>
    <row r="24" spans="1:11" s="14" customFormat="1" ht="31.5" x14ac:dyDescent="0.25">
      <c r="A24" s="36"/>
      <c r="B24" s="36"/>
      <c r="C24" s="2" t="s">
        <v>12</v>
      </c>
      <c r="D24" s="4">
        <f t="shared" si="14"/>
        <v>2040.4</v>
      </c>
      <c r="E24" s="4">
        <f t="shared" si="14"/>
        <v>2076</v>
      </c>
      <c r="F24" s="4">
        <f t="shared" si="14"/>
        <v>2187.77</v>
      </c>
      <c r="G24" s="4">
        <f>G38+G84</f>
        <v>2263.83</v>
      </c>
      <c r="H24" s="4">
        <f>H38+H84+H89</f>
        <v>3292.32</v>
      </c>
      <c r="I24" s="4">
        <f t="shared" ref="I24:J24" si="16">I38+I84+I89</f>
        <v>2118.52</v>
      </c>
      <c r="J24" s="4">
        <f t="shared" si="16"/>
        <v>2118.52</v>
      </c>
      <c r="K24" s="4">
        <f>SUM(D24,E24,F24,G24,H24,I24:J24)</f>
        <v>16097.36</v>
      </c>
    </row>
    <row r="25" spans="1:11" ht="31.5" x14ac:dyDescent="0.25">
      <c r="A25" s="36"/>
      <c r="B25" s="35"/>
      <c r="C25" s="2" t="s">
        <v>36</v>
      </c>
      <c r="D25" s="4">
        <v>0</v>
      </c>
      <c r="E25" s="4">
        <v>0</v>
      </c>
      <c r="F25" s="4">
        <v>4.84</v>
      </c>
      <c r="G25" s="4">
        <v>4.8419999999999996</v>
      </c>
      <c r="H25" s="4">
        <v>0</v>
      </c>
      <c r="I25" s="4">
        <v>0</v>
      </c>
      <c r="J25" s="4">
        <v>0</v>
      </c>
      <c r="K25" s="6">
        <f>SUM(D25,E25,F25,G25,H25,I25)</f>
        <v>9.6819999999999986</v>
      </c>
    </row>
    <row r="26" spans="1:11" ht="24" customHeight="1" x14ac:dyDescent="0.25">
      <c r="A26" s="36"/>
      <c r="B26" s="37" t="s">
        <v>45</v>
      </c>
      <c r="C26" s="2" t="s">
        <v>8</v>
      </c>
      <c r="D26" s="4">
        <f>D40</f>
        <v>2176.4</v>
      </c>
      <c r="E26" s="4">
        <f t="shared" ref="E26:F26" si="17">E40</f>
        <v>2244</v>
      </c>
      <c r="F26" s="4">
        <f t="shared" si="17"/>
        <v>3944.6120000000001</v>
      </c>
      <c r="G26" s="4">
        <f>G40+G80</f>
        <v>2704.672</v>
      </c>
      <c r="H26" s="4">
        <f>H40+H81+H90</f>
        <v>4013.32</v>
      </c>
      <c r="I26" s="4">
        <f>I40+I81+I90</f>
        <v>2839.52</v>
      </c>
      <c r="J26" s="4">
        <f t="shared" ref="J26" si="18">J40+J81+J90</f>
        <v>2839.52</v>
      </c>
      <c r="K26" s="6">
        <f>SUM(D26,E26,F26,G26,H26,I26:J26)</f>
        <v>20762.043999999998</v>
      </c>
    </row>
    <row r="27" spans="1:11" ht="31.5" x14ac:dyDescent="0.25">
      <c r="A27" s="36"/>
      <c r="B27" s="38"/>
      <c r="C27" s="2" t="s">
        <v>10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f>SUM(D27,E27,F27,G27,H27,I27)</f>
        <v>0</v>
      </c>
    </row>
    <row r="28" spans="1:11" ht="31.5" x14ac:dyDescent="0.25">
      <c r="A28" s="36"/>
      <c r="B28" s="38"/>
      <c r="C28" s="2" t="s">
        <v>11</v>
      </c>
      <c r="D28" s="6">
        <f t="shared" ref="D28:G29" si="19">D42</f>
        <v>166</v>
      </c>
      <c r="E28" s="6">
        <f t="shared" si="19"/>
        <v>198</v>
      </c>
      <c r="F28" s="6">
        <f t="shared" si="19"/>
        <v>1782</v>
      </c>
      <c r="G28" s="6">
        <f t="shared" si="19"/>
        <v>466</v>
      </c>
      <c r="H28" s="6">
        <f>H42+H88</f>
        <v>751</v>
      </c>
      <c r="I28" s="6">
        <f t="shared" ref="I28:J28" si="20">I42+I88</f>
        <v>751</v>
      </c>
      <c r="J28" s="6">
        <f t="shared" si="20"/>
        <v>751</v>
      </c>
      <c r="K28" s="6">
        <f>SUM(D28,E28,F28,G28,H28,I28:J28)</f>
        <v>4865</v>
      </c>
    </row>
    <row r="29" spans="1:11" s="14" customFormat="1" ht="31.5" x14ac:dyDescent="0.25">
      <c r="A29" s="36"/>
      <c r="B29" s="38"/>
      <c r="C29" s="2" t="s">
        <v>12</v>
      </c>
      <c r="D29" s="6">
        <f t="shared" si="19"/>
        <v>2010.4</v>
      </c>
      <c r="E29" s="6">
        <f t="shared" si="19"/>
        <v>2046</v>
      </c>
      <c r="F29" s="6">
        <f t="shared" si="19"/>
        <v>2157.77</v>
      </c>
      <c r="G29" s="6">
        <f>G43+G84</f>
        <v>2233.83</v>
      </c>
      <c r="H29" s="6">
        <f>H43+H84+H93</f>
        <v>3262.32</v>
      </c>
      <c r="I29" s="6">
        <f t="shared" ref="I29:J29" si="21">I43+I84+I93</f>
        <v>2088.52</v>
      </c>
      <c r="J29" s="6">
        <f t="shared" si="21"/>
        <v>2088.52</v>
      </c>
      <c r="K29" s="6">
        <f>SUM(D29,E29,F29,G29,H29,I29:J29)</f>
        <v>15887.36</v>
      </c>
    </row>
    <row r="30" spans="1:11" ht="31.5" x14ac:dyDescent="0.25">
      <c r="A30" s="36"/>
      <c r="B30" s="39"/>
      <c r="C30" s="2" t="s">
        <v>36</v>
      </c>
      <c r="D30" s="6">
        <v>0</v>
      </c>
      <c r="E30" s="6">
        <v>0</v>
      </c>
      <c r="F30" s="6">
        <v>4.8419999999999996</v>
      </c>
      <c r="G30" s="6">
        <v>4.8419999999999996</v>
      </c>
      <c r="H30" s="6">
        <v>0</v>
      </c>
      <c r="I30" s="6">
        <v>0</v>
      </c>
      <c r="J30" s="6">
        <v>0</v>
      </c>
      <c r="K30" s="6">
        <f t="shared" ref="K30:K44" si="22">SUM(D30,E30,F30,G30,H30,I30)</f>
        <v>9.6839999999999993</v>
      </c>
    </row>
    <row r="31" spans="1:11" ht="27.75" customHeight="1" x14ac:dyDescent="0.25">
      <c r="A31" s="36"/>
      <c r="B31" s="37" t="s">
        <v>46</v>
      </c>
      <c r="C31" s="2" t="s">
        <v>8</v>
      </c>
      <c r="D31" s="6">
        <f>D45</f>
        <v>30</v>
      </c>
      <c r="E31" s="6">
        <f t="shared" ref="E31:H31" si="23">E45</f>
        <v>30</v>
      </c>
      <c r="F31" s="6">
        <f t="shared" si="23"/>
        <v>30</v>
      </c>
      <c r="G31" s="6">
        <f t="shared" si="23"/>
        <v>30</v>
      </c>
      <c r="H31" s="6">
        <f t="shared" si="23"/>
        <v>30</v>
      </c>
      <c r="I31" s="6">
        <f t="shared" ref="I31:J31" si="24">I45</f>
        <v>30</v>
      </c>
      <c r="J31" s="6">
        <f t="shared" si="24"/>
        <v>30</v>
      </c>
      <c r="K31" s="6">
        <f>SUM(D31,E31,F31,G31,H31,I31:J31)</f>
        <v>210</v>
      </c>
    </row>
    <row r="32" spans="1:11" ht="31.5" x14ac:dyDescent="0.25">
      <c r="A32" s="36"/>
      <c r="B32" s="38"/>
      <c r="C32" s="2" t="s">
        <v>10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f t="shared" si="22"/>
        <v>0</v>
      </c>
    </row>
    <row r="33" spans="1:11" ht="31.5" x14ac:dyDescent="0.25">
      <c r="A33" s="36"/>
      <c r="B33" s="38"/>
      <c r="C33" s="2" t="s">
        <v>11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f t="shared" si="22"/>
        <v>0</v>
      </c>
    </row>
    <row r="34" spans="1:11" ht="74.25" customHeight="1" x14ac:dyDescent="0.25">
      <c r="A34" s="35"/>
      <c r="B34" s="39"/>
      <c r="C34" s="2" t="s">
        <v>12</v>
      </c>
      <c r="D34" s="6">
        <f>D48</f>
        <v>30</v>
      </c>
      <c r="E34" s="6">
        <f t="shared" ref="E34:J34" si="25">E48</f>
        <v>30</v>
      </c>
      <c r="F34" s="6">
        <f t="shared" si="25"/>
        <v>30</v>
      </c>
      <c r="G34" s="6">
        <f t="shared" si="25"/>
        <v>30</v>
      </c>
      <c r="H34" s="6">
        <f t="shared" si="25"/>
        <v>30</v>
      </c>
      <c r="I34" s="6">
        <f t="shared" si="25"/>
        <v>30</v>
      </c>
      <c r="J34" s="6">
        <f t="shared" si="25"/>
        <v>30</v>
      </c>
      <c r="K34" s="6">
        <f>SUM(D34,E34,F34,G34,H34,I34:J34)</f>
        <v>210</v>
      </c>
    </row>
    <row r="35" spans="1:11" ht="25.5" customHeight="1" x14ac:dyDescent="0.25">
      <c r="A35" s="34" t="s">
        <v>14</v>
      </c>
      <c r="B35" s="34" t="s">
        <v>9</v>
      </c>
      <c r="C35" s="2" t="s">
        <v>8</v>
      </c>
      <c r="D35" s="4">
        <f>D40+D45</f>
        <v>2206.4</v>
      </c>
      <c r="E35" s="4">
        <f t="shared" ref="E35" si="26">E40+E45</f>
        <v>2274</v>
      </c>
      <c r="F35" s="4">
        <f>F40+F45</f>
        <v>3974.6120000000001</v>
      </c>
      <c r="G35" s="4">
        <f t="shared" ref="G35:J35" si="27">G40+G45</f>
        <v>2724.672</v>
      </c>
      <c r="H35" s="4">
        <f t="shared" si="27"/>
        <v>3527.02</v>
      </c>
      <c r="I35" s="4">
        <f t="shared" si="27"/>
        <v>2700.02</v>
      </c>
      <c r="J35" s="4">
        <f t="shared" si="27"/>
        <v>2700.02</v>
      </c>
      <c r="K35" s="6">
        <f t="shared" si="22"/>
        <v>17406.723999999998</v>
      </c>
    </row>
    <row r="36" spans="1:11" ht="31.5" x14ac:dyDescent="0.25">
      <c r="A36" s="36"/>
      <c r="B36" s="36"/>
      <c r="C36" s="2" t="s">
        <v>10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f t="shared" si="22"/>
        <v>0</v>
      </c>
    </row>
    <row r="37" spans="1:11" ht="31.5" x14ac:dyDescent="0.25">
      <c r="A37" s="36"/>
      <c r="B37" s="36"/>
      <c r="C37" s="2" t="s">
        <v>11</v>
      </c>
      <c r="D37" s="6">
        <f>D42+D47</f>
        <v>166</v>
      </c>
      <c r="E37" s="6">
        <f>SUM(E57,E66,E71)</f>
        <v>198</v>
      </c>
      <c r="F37" s="6">
        <f>SUM(F57,F66,F71,F75)</f>
        <v>1782</v>
      </c>
      <c r="G37" s="6">
        <f>SUM(G57,G66,G71,G75)</f>
        <v>466</v>
      </c>
      <c r="H37" s="6">
        <f>SUM(H57,H66,H71,H75)</f>
        <v>590</v>
      </c>
      <c r="I37" s="6">
        <f>SUM(I57,I66,I71,I75)</f>
        <v>590</v>
      </c>
      <c r="J37" s="6">
        <f>SUM(J57,J66,J71,J75,)</f>
        <v>590</v>
      </c>
      <c r="K37" s="6">
        <f>SUM(D37,E37,F37,G37,H37,I37:J37)</f>
        <v>4382</v>
      </c>
    </row>
    <row r="38" spans="1:11" ht="31.5" x14ac:dyDescent="0.25">
      <c r="A38" s="36"/>
      <c r="B38" s="36"/>
      <c r="C38" s="2" t="s">
        <v>12</v>
      </c>
      <c r="D38" s="6">
        <f>SUM(D43,D48)</f>
        <v>2040.4</v>
      </c>
      <c r="E38" s="6">
        <f t="shared" ref="E38" si="28">SUM(E43,E48)</f>
        <v>2076</v>
      </c>
      <c r="F38" s="6">
        <f>F48+F43</f>
        <v>2187.77</v>
      </c>
      <c r="G38" s="6">
        <f t="shared" ref="G38:J38" si="29">G48+G43</f>
        <v>2253.83</v>
      </c>
      <c r="H38" s="6">
        <f>H48+H43</f>
        <v>2937.02</v>
      </c>
      <c r="I38" s="6">
        <f t="shared" si="29"/>
        <v>2110.02</v>
      </c>
      <c r="J38" s="6">
        <f t="shared" si="29"/>
        <v>2110.02</v>
      </c>
      <c r="K38" s="6">
        <f t="shared" si="22"/>
        <v>13605.04</v>
      </c>
    </row>
    <row r="39" spans="1:11" ht="31.5" x14ac:dyDescent="0.25">
      <c r="A39" s="36"/>
      <c r="B39" s="35"/>
      <c r="C39" s="2" t="s">
        <v>36</v>
      </c>
      <c r="D39" s="6">
        <v>0</v>
      </c>
      <c r="E39" s="6">
        <v>0</v>
      </c>
      <c r="F39" s="6">
        <v>4.8419999999999996</v>
      </c>
      <c r="G39" s="6">
        <v>4.8419999999999996</v>
      </c>
      <c r="H39" s="6">
        <v>0</v>
      </c>
      <c r="I39" s="6">
        <v>0</v>
      </c>
      <c r="J39" s="6">
        <v>0</v>
      </c>
      <c r="K39" s="6">
        <f t="shared" si="22"/>
        <v>9.6839999999999993</v>
      </c>
    </row>
    <row r="40" spans="1:11" ht="27.75" customHeight="1" x14ac:dyDescent="0.25">
      <c r="A40" s="36"/>
      <c r="B40" s="37" t="s">
        <v>45</v>
      </c>
      <c r="C40" s="2" t="s">
        <v>8</v>
      </c>
      <c r="D40" s="6">
        <f>SUM(D41,D42,D43)</f>
        <v>2176.4</v>
      </c>
      <c r="E40" s="6">
        <f t="shared" ref="E40" si="30">SUM(E41,E42,E43)</f>
        <v>2244</v>
      </c>
      <c r="F40" s="6">
        <f>SUM(F41,F42,F43,F44)</f>
        <v>3944.6120000000001</v>
      </c>
      <c r="G40" s="6">
        <f>SUM(G41,G42,G43:G44)</f>
        <v>2694.672</v>
      </c>
      <c r="H40" s="6">
        <f>SUM(H41,H42,H43:H44)</f>
        <v>3497.02</v>
      </c>
      <c r="I40" s="6">
        <f t="shared" ref="I40:J40" si="31">SUM(I41,I42,I43:I44)</f>
        <v>2670.02</v>
      </c>
      <c r="J40" s="6">
        <f t="shared" si="31"/>
        <v>2670.02</v>
      </c>
      <c r="K40" s="6">
        <f t="shared" si="22"/>
        <v>17226.723999999998</v>
      </c>
    </row>
    <row r="41" spans="1:11" ht="31.5" x14ac:dyDescent="0.25">
      <c r="A41" s="36"/>
      <c r="B41" s="38"/>
      <c r="C41" s="2" t="s">
        <v>10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f t="shared" si="22"/>
        <v>0</v>
      </c>
    </row>
    <row r="42" spans="1:11" s="14" customFormat="1" ht="31.5" x14ac:dyDescent="0.25">
      <c r="A42" s="36"/>
      <c r="B42" s="38"/>
      <c r="C42" s="2" t="s">
        <v>11</v>
      </c>
      <c r="D42" s="6">
        <f>D57+D66+D71</f>
        <v>166</v>
      </c>
      <c r="E42" s="6">
        <f>SUM(E57,E66,E71)</f>
        <v>198</v>
      </c>
      <c r="F42" s="6">
        <f>SUM(F57,F66,F71,F75)</f>
        <v>1782</v>
      </c>
      <c r="G42" s="6">
        <f>SUM(G57,G66,G71,G75)</f>
        <v>466</v>
      </c>
      <c r="H42" s="6">
        <f>SUM(H57,H66,H71,H75,)</f>
        <v>590</v>
      </c>
      <c r="I42" s="6">
        <f t="shared" ref="I42:J42" si="32">SUM(I57,I66,I71,I75)</f>
        <v>590</v>
      </c>
      <c r="J42" s="6">
        <f t="shared" si="32"/>
        <v>590</v>
      </c>
      <c r="K42" s="6">
        <f>SUM(D42,E42,F42,G42,H42:I42,I42)</f>
        <v>4382</v>
      </c>
    </row>
    <row r="43" spans="1:11" ht="35.25" customHeight="1" x14ac:dyDescent="0.25">
      <c r="A43" s="36"/>
      <c r="B43" s="38"/>
      <c r="C43" s="2" t="s">
        <v>12</v>
      </c>
      <c r="D43" s="6">
        <f>SUM(D49,D51,D50,D52,D54,D55,D58,D59,D60,D61,D62,D63,D64,D67,D68,D69,D84)</f>
        <v>2010.4</v>
      </c>
      <c r="E43" s="6">
        <f t="shared" ref="E43" si="33">SUM(E49,E51,E50,E52,E54,E55,E58,E59,E60,E61,E62,E63,E64,E67,E68,E69,E84)</f>
        <v>2046</v>
      </c>
      <c r="F43" s="6">
        <f>SUM(F49,F51,F50,F52,F54,F55,F58,F59,F60,F61,F62,F63,F64,F67,F68,F69,F72,F76,F84)</f>
        <v>2157.77</v>
      </c>
      <c r="G43" s="6">
        <f>SUM(G49,G51,G50,G52,G54,G55,G58,G59,G60,G61,G62,G63,G64,G67,G68,G69,G72,G76)</f>
        <v>2223.83</v>
      </c>
      <c r="H43" s="6">
        <f>SUM(H49,H51,H50,H52,H54,H55,H58,H59,H60,H61,H62,H63,H64,H67,H68,H69,H72,H76)</f>
        <v>2907.02</v>
      </c>
      <c r="I43" s="6">
        <f t="shared" ref="I43:J43" si="34">SUM(I49,I51,I50,I52,I54,I55,I58,I59,I60,I61,I62,I63,I64,I67,I68,I69,I72,I76)</f>
        <v>2080.02</v>
      </c>
      <c r="J43" s="6">
        <f t="shared" si="34"/>
        <v>2080.02</v>
      </c>
      <c r="K43" s="6">
        <f t="shared" si="22"/>
        <v>13425.04</v>
      </c>
    </row>
    <row r="44" spans="1:11" ht="31.5" customHeight="1" x14ac:dyDescent="0.25">
      <c r="A44" s="36"/>
      <c r="B44" s="39"/>
      <c r="C44" s="2" t="s">
        <v>36</v>
      </c>
      <c r="D44" s="6">
        <v>0</v>
      </c>
      <c r="E44" s="6">
        <v>0</v>
      </c>
      <c r="F44" s="6">
        <v>4.8419999999999996</v>
      </c>
      <c r="G44" s="6">
        <v>4.8419999999999996</v>
      </c>
      <c r="H44" s="6">
        <v>0</v>
      </c>
      <c r="I44" s="6">
        <v>0</v>
      </c>
      <c r="J44" s="6">
        <v>0</v>
      </c>
      <c r="K44" s="6">
        <f t="shared" si="22"/>
        <v>9.6839999999999993</v>
      </c>
    </row>
    <row r="45" spans="1:11" ht="27" customHeight="1" x14ac:dyDescent="0.25">
      <c r="A45" s="36"/>
      <c r="B45" s="37" t="s">
        <v>46</v>
      </c>
      <c r="C45" s="2" t="s">
        <v>8</v>
      </c>
      <c r="D45" s="6">
        <f>SUM(D46,D47,D48)</f>
        <v>30</v>
      </c>
      <c r="E45" s="6">
        <f t="shared" ref="E45:F45" si="35">SUM(E46,E47,E48)</f>
        <v>30</v>
      </c>
      <c r="F45" s="6">
        <f t="shared" si="35"/>
        <v>30</v>
      </c>
      <c r="G45" s="6">
        <f>SUM(G46,G47,G48)</f>
        <v>30</v>
      </c>
      <c r="H45" s="6">
        <f>SUM(H46,H47,H48)</f>
        <v>30</v>
      </c>
      <c r="I45" s="6">
        <f t="shared" ref="I45:J45" si="36">SUM(I46,I47,I48)</f>
        <v>30</v>
      </c>
      <c r="J45" s="6">
        <f t="shared" si="36"/>
        <v>30</v>
      </c>
      <c r="K45" s="6">
        <f>SUM(D45,E45,F45,G45,H45,I45:J45)</f>
        <v>210</v>
      </c>
    </row>
    <row r="46" spans="1:11" ht="31.5" x14ac:dyDescent="0.25">
      <c r="A46" s="36"/>
      <c r="B46" s="38"/>
      <c r="C46" s="2" t="s">
        <v>10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f>SUM(D46,E46,F46,G46,H46,I46)</f>
        <v>0</v>
      </c>
    </row>
    <row r="47" spans="1:11" ht="31.5" x14ac:dyDescent="0.25">
      <c r="A47" s="36"/>
      <c r="B47" s="38"/>
      <c r="C47" s="2" t="s">
        <v>11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f>SUM(D47,E47,F47,G47,H47,I47)</f>
        <v>0</v>
      </c>
    </row>
    <row r="48" spans="1:11" ht="53.25" customHeight="1" x14ac:dyDescent="0.25">
      <c r="A48" s="35"/>
      <c r="B48" s="39"/>
      <c r="C48" s="2" t="s">
        <v>12</v>
      </c>
      <c r="D48" s="6">
        <f>D53</f>
        <v>30</v>
      </c>
      <c r="E48" s="6">
        <f t="shared" ref="E48:F48" si="37">E53</f>
        <v>30</v>
      </c>
      <c r="F48" s="6">
        <f t="shared" si="37"/>
        <v>30</v>
      </c>
      <c r="G48" s="6">
        <f>G53</f>
        <v>30</v>
      </c>
      <c r="H48" s="6">
        <f t="shared" ref="H48:J48" si="38">H53</f>
        <v>30</v>
      </c>
      <c r="I48" s="6">
        <f t="shared" si="38"/>
        <v>30</v>
      </c>
      <c r="J48" s="6">
        <f t="shared" si="38"/>
        <v>30</v>
      </c>
      <c r="K48" s="6">
        <f>SUM(D48,E48,F48,G48,H48,I48:J48)</f>
        <v>210</v>
      </c>
    </row>
    <row r="49" spans="1:11" ht="153" customHeight="1" x14ac:dyDescent="0.25">
      <c r="A49" s="13" t="s">
        <v>15</v>
      </c>
      <c r="B49" s="8" t="s">
        <v>48</v>
      </c>
      <c r="C49" s="8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f>SUM(D49,E49,F49,G49,H49,I49)</f>
        <v>0</v>
      </c>
    </row>
    <row r="50" spans="1:11" ht="150.75" customHeight="1" x14ac:dyDescent="0.25">
      <c r="A50" s="13" t="s">
        <v>16</v>
      </c>
      <c r="B50" s="8" t="s">
        <v>48</v>
      </c>
      <c r="C50" s="8" t="s">
        <v>12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f>SUM(D50,E50,F50,G50,H50,I50)</f>
        <v>0</v>
      </c>
    </row>
    <row r="51" spans="1:11" ht="168" customHeight="1" x14ac:dyDescent="0.25">
      <c r="A51" s="10" t="s">
        <v>17</v>
      </c>
      <c r="B51" s="8" t="s">
        <v>47</v>
      </c>
      <c r="C51" s="8" t="s">
        <v>12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f>SUM(D51,E51,F51,G51,H51,I51)</f>
        <v>0</v>
      </c>
    </row>
    <row r="52" spans="1:11" ht="150" customHeight="1" x14ac:dyDescent="0.25">
      <c r="A52" s="10" t="s">
        <v>18</v>
      </c>
      <c r="B52" s="8" t="s">
        <v>49</v>
      </c>
      <c r="C52" s="8" t="s">
        <v>12</v>
      </c>
      <c r="D52" s="6">
        <v>10</v>
      </c>
      <c r="E52" s="6">
        <f>10-0.08</f>
        <v>9.92</v>
      </c>
      <c r="F52" s="6">
        <v>9.9</v>
      </c>
      <c r="G52" s="6">
        <v>10</v>
      </c>
      <c r="H52" s="6">
        <v>10</v>
      </c>
      <c r="I52" s="6">
        <v>0</v>
      </c>
      <c r="J52" s="6">
        <v>0</v>
      </c>
      <c r="K52" s="6">
        <f>SUM(D52,E52,F52,G52,H52,I52:J52)</f>
        <v>49.82</v>
      </c>
    </row>
    <row r="53" spans="1:11" ht="230.25" customHeight="1" x14ac:dyDescent="0.25">
      <c r="A53" s="10" t="s">
        <v>19</v>
      </c>
      <c r="B53" s="8" t="s">
        <v>50</v>
      </c>
      <c r="C53" s="8" t="s">
        <v>12</v>
      </c>
      <c r="D53" s="6">
        <v>30</v>
      </c>
      <c r="E53" s="6">
        <v>30</v>
      </c>
      <c r="F53" s="6">
        <v>30</v>
      </c>
      <c r="G53" s="6">
        <v>30</v>
      </c>
      <c r="H53" s="6">
        <v>30</v>
      </c>
      <c r="I53" s="6">
        <v>30</v>
      </c>
      <c r="J53" s="6">
        <v>30</v>
      </c>
      <c r="K53" s="6">
        <f>SUM(D53,E53,F53,G53,H53,I53:J53)</f>
        <v>210</v>
      </c>
    </row>
    <row r="54" spans="1:11" ht="135" customHeight="1" x14ac:dyDescent="0.25">
      <c r="A54" s="10" t="s">
        <v>20</v>
      </c>
      <c r="B54" s="8" t="s">
        <v>51</v>
      </c>
      <c r="C54" s="8" t="s">
        <v>12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f>SUM(D54,E54,F54,G54,H54,I54)</f>
        <v>0</v>
      </c>
    </row>
    <row r="55" spans="1:11" ht="71.25" customHeight="1" x14ac:dyDescent="0.25">
      <c r="A55" s="10" t="s">
        <v>21</v>
      </c>
      <c r="B55" s="8" t="s">
        <v>45</v>
      </c>
      <c r="C55" s="8" t="s">
        <v>12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f>SUM(D55,E55,F55,G55,H55,I55)</f>
        <v>0</v>
      </c>
    </row>
    <row r="56" spans="1:11" s="14" customFormat="1" ht="27.75" customHeight="1" x14ac:dyDescent="0.25">
      <c r="A56" s="50" t="s">
        <v>57</v>
      </c>
      <c r="B56" s="37" t="s">
        <v>45</v>
      </c>
      <c r="C56" s="15" t="s">
        <v>8</v>
      </c>
      <c r="D56" s="6">
        <f>SUM(D57,D58)</f>
        <v>81</v>
      </c>
      <c r="E56" s="6">
        <f>SUM(E58,E57)</f>
        <v>93</v>
      </c>
      <c r="F56" s="6">
        <f t="shared" ref="F56" si="39">SUM(F58,F57)</f>
        <v>92.9</v>
      </c>
      <c r="G56" s="6">
        <f>SUM(G58,G57)</f>
        <v>363.63</v>
      </c>
      <c r="H56" s="6">
        <f>SUM(H57,H58)</f>
        <v>581.82000000000005</v>
      </c>
      <c r="I56" s="6">
        <f>SUM(I57:I58)</f>
        <v>581.82000000000005</v>
      </c>
      <c r="J56" s="6">
        <f>SUM(J57:J58)</f>
        <v>581.82000000000005</v>
      </c>
      <c r="K56" s="6">
        <f>SUM(D56,E56,F56,G56,H56,I56:J56)</f>
        <v>2375.9900000000002</v>
      </c>
    </row>
    <row r="57" spans="1:11" s="14" customFormat="1" ht="38.25" customHeight="1" x14ac:dyDescent="0.25">
      <c r="A57" s="51"/>
      <c r="B57" s="38"/>
      <c r="C57" s="8" t="s">
        <v>22</v>
      </c>
      <c r="D57" s="6">
        <v>80</v>
      </c>
      <c r="E57" s="6">
        <v>92</v>
      </c>
      <c r="F57" s="6">
        <v>92</v>
      </c>
      <c r="G57" s="6">
        <v>360</v>
      </c>
      <c r="H57" s="6">
        <v>576</v>
      </c>
      <c r="I57" s="6">
        <v>576</v>
      </c>
      <c r="J57" s="6">
        <v>576</v>
      </c>
      <c r="K57" s="6">
        <f>SUM(D57,E57,F57,G57,H57,I57:J57)</f>
        <v>2352</v>
      </c>
    </row>
    <row r="58" spans="1:11" s="14" customFormat="1" ht="184.5" customHeight="1" x14ac:dyDescent="0.25">
      <c r="A58" s="52"/>
      <c r="B58" s="39"/>
      <c r="C58" s="8" t="s">
        <v>23</v>
      </c>
      <c r="D58" s="6">
        <v>1</v>
      </c>
      <c r="E58" s="6">
        <v>1</v>
      </c>
      <c r="F58" s="6">
        <v>0.9</v>
      </c>
      <c r="G58" s="6">
        <v>3.63</v>
      </c>
      <c r="H58" s="6">
        <v>5.82</v>
      </c>
      <c r="I58" s="6">
        <v>5.82</v>
      </c>
      <c r="J58" s="6">
        <v>5.82</v>
      </c>
      <c r="K58" s="6">
        <f>SUM(D58,E58,F58,G58,H58,I58:J58)</f>
        <v>23.990000000000002</v>
      </c>
    </row>
    <row r="59" spans="1:11" s="14" customFormat="1" ht="94.5" x14ac:dyDescent="0.25">
      <c r="A59" s="10" t="s">
        <v>24</v>
      </c>
      <c r="B59" s="8" t="s">
        <v>45</v>
      </c>
      <c r="C59" s="8" t="s">
        <v>12</v>
      </c>
      <c r="D59" s="6">
        <v>1962</v>
      </c>
      <c r="E59" s="6">
        <v>1962</v>
      </c>
      <c r="F59" s="6">
        <f>1962+76-50+10+58.7</f>
        <v>2056.6999999999998</v>
      </c>
      <c r="G59" s="6">
        <v>2161</v>
      </c>
      <c r="H59" s="6">
        <v>2811</v>
      </c>
      <c r="I59" s="6">
        <v>2074</v>
      </c>
      <c r="J59" s="6">
        <v>2074</v>
      </c>
      <c r="K59" s="6">
        <f>SUM(D59,E59,F59,G59,H59,I59,J59)</f>
        <v>15100.7</v>
      </c>
    </row>
    <row r="60" spans="1:11" ht="212.25" customHeight="1" x14ac:dyDescent="0.25">
      <c r="A60" s="10" t="s">
        <v>25</v>
      </c>
      <c r="B60" s="8" t="s">
        <v>45</v>
      </c>
      <c r="C60" s="8" t="s">
        <v>12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f>SUM(D60,E60,F60,G60,H60,I60)</f>
        <v>0</v>
      </c>
    </row>
    <row r="61" spans="1:11" ht="135.75" customHeight="1" x14ac:dyDescent="0.25">
      <c r="A61" s="10" t="s">
        <v>26</v>
      </c>
      <c r="B61" s="8" t="s">
        <v>45</v>
      </c>
      <c r="C61" s="8" t="s">
        <v>12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f>SUM(D61,E61,F61,G61,H61,I61)</f>
        <v>0</v>
      </c>
    </row>
    <row r="62" spans="1:11" ht="297" customHeight="1" x14ac:dyDescent="0.25">
      <c r="A62" s="10" t="s">
        <v>27</v>
      </c>
      <c r="B62" s="8" t="s">
        <v>52</v>
      </c>
      <c r="C62" s="8" t="s">
        <v>12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f>SUM(D62,E62,F62,G62,H62,I62)</f>
        <v>0</v>
      </c>
    </row>
    <row r="63" spans="1:11" ht="170.25" customHeight="1" x14ac:dyDescent="0.25">
      <c r="A63" s="12" t="s">
        <v>28</v>
      </c>
      <c r="B63" s="8" t="s">
        <v>52</v>
      </c>
      <c r="C63" s="8" t="s">
        <v>12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f>SUM(D63,E63,F63,G63,H63,I63)</f>
        <v>0</v>
      </c>
    </row>
    <row r="64" spans="1:11" ht="194.25" customHeight="1" x14ac:dyDescent="0.25">
      <c r="A64" s="5" t="s">
        <v>32</v>
      </c>
      <c r="B64" s="8" t="s">
        <v>45</v>
      </c>
      <c r="C64" s="8" t="s">
        <v>12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f>SUM(D64,E64,F64,G64,H64,I64)</f>
        <v>0</v>
      </c>
    </row>
    <row r="65" spans="1:12" ht="25.5" customHeight="1" x14ac:dyDescent="0.25">
      <c r="A65" s="47" t="s">
        <v>29</v>
      </c>
      <c r="B65" s="34" t="s">
        <v>45</v>
      </c>
      <c r="C65" s="8" t="s">
        <v>8</v>
      </c>
      <c r="D65" s="4">
        <f>SUM(D66:D67)</f>
        <v>15.8</v>
      </c>
      <c r="E65" s="4">
        <f>SUM(E67,E66)</f>
        <v>14.28</v>
      </c>
      <c r="F65" s="4">
        <f t="shared" ref="F65" si="40">SUM(F67,F66)</f>
        <v>14.28</v>
      </c>
      <c r="G65" s="4">
        <f>SUM(G67,G66)</f>
        <v>14.2</v>
      </c>
      <c r="H65" s="4">
        <f>SUM(H66:H67)</f>
        <v>14.2</v>
      </c>
      <c r="I65" s="4">
        <f>SUM(I66:I67)</f>
        <v>14.2</v>
      </c>
      <c r="J65" s="4">
        <f>SUM(J66:J67)</f>
        <v>14.2</v>
      </c>
      <c r="K65" s="6">
        <f>SUM(D65,E65,F65,G65,H65,I65:J65)</f>
        <v>101.16000000000001</v>
      </c>
    </row>
    <row r="66" spans="1:12" ht="31.5" x14ac:dyDescent="0.25">
      <c r="A66" s="48"/>
      <c r="B66" s="36"/>
      <c r="C66" s="8" t="s">
        <v>11</v>
      </c>
      <c r="D66" s="4">
        <v>14</v>
      </c>
      <c r="E66" s="4">
        <v>14</v>
      </c>
      <c r="F66" s="4">
        <f>5+9</f>
        <v>14</v>
      </c>
      <c r="G66" s="4">
        <v>14</v>
      </c>
      <c r="H66" s="4">
        <v>14</v>
      </c>
      <c r="I66" s="4">
        <v>14</v>
      </c>
      <c r="J66" s="4">
        <v>14</v>
      </c>
      <c r="K66" s="6">
        <f>SUM(D66,E66,F66,G66,H66,I66:J66)</f>
        <v>98</v>
      </c>
    </row>
    <row r="67" spans="1:12" ht="42.75" customHeight="1" x14ac:dyDescent="0.25">
      <c r="A67" s="49"/>
      <c r="B67" s="35"/>
      <c r="C67" s="8" t="s">
        <v>12</v>
      </c>
      <c r="D67" s="6">
        <v>1.8</v>
      </c>
      <c r="E67" s="6">
        <v>0.28000000000000003</v>
      </c>
      <c r="F67" s="6">
        <v>0.28000000000000003</v>
      </c>
      <c r="G67" s="6">
        <v>0.2</v>
      </c>
      <c r="H67" s="6">
        <v>0.2</v>
      </c>
      <c r="I67" s="6">
        <v>0.2</v>
      </c>
      <c r="J67" s="6">
        <v>0.2</v>
      </c>
      <c r="K67" s="6">
        <f>SUM(D67,E67,F67,G67,H67,I67:J67)</f>
        <v>3.160000000000001</v>
      </c>
    </row>
    <row r="68" spans="1:12" ht="290.25" customHeight="1" x14ac:dyDescent="0.25">
      <c r="A68" s="5" t="s">
        <v>55</v>
      </c>
      <c r="B68" s="8" t="s">
        <v>45</v>
      </c>
      <c r="C68" s="8" t="s">
        <v>12</v>
      </c>
      <c r="D68" s="6">
        <v>3.2</v>
      </c>
      <c r="E68" s="6">
        <f>7.92+0.08</f>
        <v>8</v>
      </c>
      <c r="F68" s="6">
        <v>8</v>
      </c>
      <c r="G68" s="6">
        <v>16</v>
      </c>
      <c r="H68" s="6">
        <v>16</v>
      </c>
      <c r="I68" s="6">
        <v>0</v>
      </c>
      <c r="J68" s="6">
        <v>0</v>
      </c>
      <c r="K68" s="6">
        <f>SUM(D68,E68,F68,G68,H68,I68:J68)</f>
        <v>51.2</v>
      </c>
    </row>
    <row r="69" spans="1:12" ht="166.5" customHeight="1" x14ac:dyDescent="0.25">
      <c r="A69" s="5" t="s">
        <v>56</v>
      </c>
      <c r="B69" s="8" t="s">
        <v>45</v>
      </c>
      <c r="C69" s="8" t="s">
        <v>12</v>
      </c>
      <c r="D69" s="6">
        <v>32.4</v>
      </c>
      <c r="E69" s="6">
        <v>64.8</v>
      </c>
      <c r="F69" s="6">
        <v>32.5</v>
      </c>
      <c r="G69" s="6">
        <v>33</v>
      </c>
      <c r="H69" s="6">
        <v>64</v>
      </c>
      <c r="I69" s="6">
        <v>0</v>
      </c>
      <c r="J69" s="6">
        <v>0</v>
      </c>
      <c r="K69" s="6">
        <f>SUM(D69,E69,F69,G69,H69,I69:J69)</f>
        <v>226.7</v>
      </c>
    </row>
    <row r="70" spans="1:12" ht="24" customHeight="1" x14ac:dyDescent="0.25">
      <c r="A70" s="44" t="s">
        <v>30</v>
      </c>
      <c r="B70" s="28" t="s">
        <v>45</v>
      </c>
      <c r="C70" s="8" t="s">
        <v>31</v>
      </c>
      <c r="D70" s="6">
        <f>D71</f>
        <v>72</v>
      </c>
      <c r="E70" s="6">
        <f t="shared" ref="E70" si="41">E71</f>
        <v>92</v>
      </c>
      <c r="F70" s="6">
        <f>SUM(F71:F73)</f>
        <v>96.841999999999999</v>
      </c>
      <c r="G70" s="6">
        <f>SUM(G71:G73)</f>
        <v>96.841999999999999</v>
      </c>
      <c r="H70" s="6">
        <v>0</v>
      </c>
      <c r="I70" s="6">
        <v>0</v>
      </c>
      <c r="J70" s="6">
        <v>0</v>
      </c>
      <c r="K70" s="6">
        <f t="shared" ref="K70:K77" si="42">SUM(D70,E70,F70,G70,H70,I70)</f>
        <v>357.68399999999997</v>
      </c>
    </row>
    <row r="71" spans="1:12" ht="39.75" customHeight="1" x14ac:dyDescent="0.25">
      <c r="A71" s="45"/>
      <c r="B71" s="29"/>
      <c r="C71" s="9" t="s">
        <v>11</v>
      </c>
      <c r="D71" s="7">
        <v>72</v>
      </c>
      <c r="E71" s="7">
        <v>92</v>
      </c>
      <c r="F71" s="7">
        <v>92</v>
      </c>
      <c r="G71" s="6">
        <v>92</v>
      </c>
      <c r="H71" s="6">
        <v>0</v>
      </c>
      <c r="I71" s="6">
        <v>0</v>
      </c>
      <c r="J71" s="6">
        <v>0</v>
      </c>
      <c r="K71" s="6">
        <f t="shared" si="42"/>
        <v>348</v>
      </c>
    </row>
    <row r="72" spans="1:12" ht="31.5" x14ac:dyDescent="0.25">
      <c r="A72" s="45"/>
      <c r="B72" s="29"/>
      <c r="C72" s="9" t="s">
        <v>12</v>
      </c>
      <c r="D72" s="7">
        <v>0</v>
      </c>
      <c r="E72" s="7">
        <v>0</v>
      </c>
      <c r="F72" s="7">
        <v>0</v>
      </c>
      <c r="G72" s="6">
        <v>0</v>
      </c>
      <c r="H72" s="6">
        <v>0</v>
      </c>
      <c r="I72" s="6">
        <v>0</v>
      </c>
      <c r="J72" s="6">
        <v>0</v>
      </c>
      <c r="K72" s="6">
        <f t="shared" si="42"/>
        <v>0</v>
      </c>
    </row>
    <row r="73" spans="1:12" ht="40.5" customHeight="1" x14ac:dyDescent="0.25">
      <c r="A73" s="46"/>
      <c r="B73" s="30"/>
      <c r="C73" s="9" t="s">
        <v>36</v>
      </c>
      <c r="D73" s="7">
        <v>0</v>
      </c>
      <c r="E73" s="7">
        <v>0</v>
      </c>
      <c r="F73" s="7">
        <v>4.8419999999999996</v>
      </c>
      <c r="G73" s="6">
        <v>4.8419999999999996</v>
      </c>
      <c r="H73" s="6">
        <v>0</v>
      </c>
      <c r="I73" s="6">
        <v>0</v>
      </c>
      <c r="J73" s="6">
        <v>0</v>
      </c>
      <c r="K73" s="6">
        <f t="shared" si="42"/>
        <v>9.6839999999999993</v>
      </c>
    </row>
    <row r="74" spans="1:12" ht="24" customHeight="1" x14ac:dyDescent="0.25">
      <c r="A74" s="44" t="s">
        <v>33</v>
      </c>
      <c r="B74" s="28" t="s">
        <v>45</v>
      </c>
      <c r="C74" s="8" t="s">
        <v>31</v>
      </c>
      <c r="D74" s="6">
        <v>0</v>
      </c>
      <c r="E74" s="6">
        <v>0</v>
      </c>
      <c r="F74" s="6">
        <f>SUM(F75:F76)</f>
        <v>1633.49</v>
      </c>
      <c r="G74" s="6">
        <v>0</v>
      </c>
      <c r="H74" s="6">
        <v>0</v>
      </c>
      <c r="I74" s="6">
        <v>0</v>
      </c>
      <c r="J74" s="6">
        <v>0</v>
      </c>
      <c r="K74" s="6">
        <f t="shared" si="42"/>
        <v>1633.49</v>
      </c>
    </row>
    <row r="75" spans="1:12" ht="39.75" customHeight="1" x14ac:dyDescent="0.25">
      <c r="A75" s="45"/>
      <c r="B75" s="29"/>
      <c r="C75" s="9" t="s">
        <v>11</v>
      </c>
      <c r="D75" s="6">
        <v>0</v>
      </c>
      <c r="E75" s="6">
        <v>0</v>
      </c>
      <c r="F75" s="7">
        <v>1584</v>
      </c>
      <c r="G75" s="6">
        <v>0</v>
      </c>
      <c r="H75" s="6">
        <v>0</v>
      </c>
      <c r="I75" s="6">
        <v>0</v>
      </c>
      <c r="J75" s="6">
        <v>0</v>
      </c>
      <c r="K75" s="6">
        <f t="shared" si="42"/>
        <v>1584</v>
      </c>
    </row>
    <row r="76" spans="1:12" ht="132" customHeight="1" x14ac:dyDescent="0.25">
      <c r="A76" s="46"/>
      <c r="B76" s="30"/>
      <c r="C76" s="9" t="s">
        <v>12</v>
      </c>
      <c r="D76" s="6">
        <v>0</v>
      </c>
      <c r="E76" s="6">
        <v>0</v>
      </c>
      <c r="F76" s="7">
        <v>49.49</v>
      </c>
      <c r="G76" s="6">
        <v>0</v>
      </c>
      <c r="H76" s="6">
        <v>0</v>
      </c>
      <c r="I76" s="6">
        <v>0</v>
      </c>
      <c r="J76" s="6">
        <v>0</v>
      </c>
      <c r="K76" s="6">
        <f t="shared" si="42"/>
        <v>49.49</v>
      </c>
    </row>
    <row r="77" spans="1:12" ht="27.75" customHeight="1" x14ac:dyDescent="0.25">
      <c r="A77" s="34" t="s">
        <v>34</v>
      </c>
      <c r="B77" s="37" t="s">
        <v>9</v>
      </c>
      <c r="C77" s="2" t="s">
        <v>8</v>
      </c>
      <c r="D77" s="4">
        <f>D78+D79+D80</f>
        <v>0</v>
      </c>
      <c r="E77" s="4">
        <f t="shared" ref="E77:J77" si="43">E78+E79+E80</f>
        <v>0</v>
      </c>
      <c r="F77" s="4">
        <f t="shared" si="43"/>
        <v>0</v>
      </c>
      <c r="G77" s="4">
        <f t="shared" si="43"/>
        <v>10</v>
      </c>
      <c r="H77" s="4">
        <f t="shared" si="43"/>
        <v>20.8</v>
      </c>
      <c r="I77" s="4">
        <f t="shared" si="43"/>
        <v>0</v>
      </c>
      <c r="J77" s="4">
        <f t="shared" si="43"/>
        <v>0</v>
      </c>
      <c r="K77" s="6">
        <f t="shared" si="42"/>
        <v>30.8</v>
      </c>
    </row>
    <row r="78" spans="1:12" ht="31.5" x14ac:dyDescent="0.25">
      <c r="A78" s="36"/>
      <c r="B78" s="38"/>
      <c r="C78" s="2" t="s">
        <v>10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</row>
    <row r="79" spans="1:12" ht="31.5" x14ac:dyDescent="0.25">
      <c r="A79" s="36"/>
      <c r="B79" s="38"/>
      <c r="C79" s="2" t="s">
        <v>11</v>
      </c>
      <c r="D79" s="6">
        <f>D83</f>
        <v>0</v>
      </c>
      <c r="E79" s="6">
        <f>SUM(E93,E102,E107)</f>
        <v>0</v>
      </c>
      <c r="F79" s="6">
        <f>SUM(F93,F102,F107,F110)</f>
        <v>0</v>
      </c>
      <c r="G79" s="6">
        <f>SUM(G93,G102,G107)</f>
        <v>0</v>
      </c>
      <c r="H79" s="6">
        <f>SUM(H83)</f>
        <v>0</v>
      </c>
      <c r="I79" s="6">
        <f>SUM(I83)</f>
        <v>0</v>
      </c>
      <c r="J79" s="6">
        <f>SUM(J83)</f>
        <v>0</v>
      </c>
      <c r="K79" s="6">
        <f t="shared" ref="K79:K85" si="44">SUM(D79,E79,F79,G79,H79,I79)</f>
        <v>0</v>
      </c>
    </row>
    <row r="80" spans="1:12" ht="31.5" x14ac:dyDescent="0.25">
      <c r="A80" s="36"/>
      <c r="B80" s="39"/>
      <c r="C80" s="2" t="s">
        <v>12</v>
      </c>
      <c r="D80" s="6">
        <f>D84</f>
        <v>0</v>
      </c>
      <c r="E80" s="6">
        <f t="shared" ref="E80:J80" si="45">E84</f>
        <v>0</v>
      </c>
      <c r="F80" s="6">
        <f t="shared" si="45"/>
        <v>0</v>
      </c>
      <c r="G80" s="6">
        <f t="shared" si="45"/>
        <v>10</v>
      </c>
      <c r="H80" s="6">
        <f t="shared" si="45"/>
        <v>20.8</v>
      </c>
      <c r="I80" s="6">
        <f t="shared" si="45"/>
        <v>0</v>
      </c>
      <c r="J80" s="6">
        <f t="shared" si="45"/>
        <v>0</v>
      </c>
      <c r="K80" s="6">
        <f t="shared" si="44"/>
        <v>30.8</v>
      </c>
    </row>
    <row r="81" spans="1:12" ht="22.5" customHeight="1" x14ac:dyDescent="0.25">
      <c r="A81" s="36"/>
      <c r="B81" s="37" t="s">
        <v>45</v>
      </c>
      <c r="C81" s="2" t="s">
        <v>8</v>
      </c>
      <c r="D81" s="6">
        <f>SUM(D82,D83,D84)</f>
        <v>0</v>
      </c>
      <c r="E81" s="6">
        <f t="shared" ref="E81:G81" si="46">SUM(E82,E83,E84)</f>
        <v>0</v>
      </c>
      <c r="F81" s="6">
        <f t="shared" si="46"/>
        <v>0</v>
      </c>
      <c r="G81" s="6">
        <f t="shared" si="46"/>
        <v>10</v>
      </c>
      <c r="H81" s="6">
        <f>SUM(H82,H83,H84)</f>
        <v>20.8</v>
      </c>
      <c r="I81" s="6">
        <v>0</v>
      </c>
      <c r="J81" s="6">
        <f>SUM(J82:J84)</f>
        <v>0</v>
      </c>
      <c r="K81" s="6">
        <f t="shared" si="44"/>
        <v>30.8</v>
      </c>
    </row>
    <row r="82" spans="1:12" ht="31.5" x14ac:dyDescent="0.25">
      <c r="A82" s="36"/>
      <c r="B82" s="38"/>
      <c r="C82" s="2" t="s">
        <v>10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f t="shared" si="44"/>
        <v>0</v>
      </c>
    </row>
    <row r="83" spans="1:12" ht="31.5" x14ac:dyDescent="0.25">
      <c r="A83" s="36"/>
      <c r="B83" s="38"/>
      <c r="C83" s="2" t="s">
        <v>11</v>
      </c>
      <c r="D83" s="6">
        <f>D93+D102+D107</f>
        <v>0</v>
      </c>
      <c r="E83" s="6">
        <f t="shared" ref="E83" si="47">E93+E102+E107</f>
        <v>0</v>
      </c>
      <c r="F83" s="6">
        <v>0</v>
      </c>
      <c r="G83" s="6">
        <f>G93+G102+G107</f>
        <v>0</v>
      </c>
      <c r="H83" s="6">
        <v>0</v>
      </c>
      <c r="I83" s="6">
        <v>0</v>
      </c>
      <c r="J83" s="6">
        <v>0</v>
      </c>
      <c r="K83" s="6">
        <f t="shared" si="44"/>
        <v>0</v>
      </c>
    </row>
    <row r="84" spans="1:12" ht="35.25" customHeight="1" x14ac:dyDescent="0.25">
      <c r="A84" s="36"/>
      <c r="B84" s="39"/>
      <c r="C84" s="2" t="s">
        <v>12</v>
      </c>
      <c r="D84" s="6">
        <f>D85</f>
        <v>0</v>
      </c>
      <c r="E84" s="6">
        <f t="shared" ref="E84:G84" si="48">E85</f>
        <v>0</v>
      </c>
      <c r="F84" s="6">
        <f t="shared" si="48"/>
        <v>0</v>
      </c>
      <c r="G84" s="6">
        <f t="shared" si="48"/>
        <v>10</v>
      </c>
      <c r="H84" s="6">
        <f>H85</f>
        <v>20.8</v>
      </c>
      <c r="I84" s="6">
        <v>0</v>
      </c>
      <c r="J84" s="6">
        <f>J85</f>
        <v>0</v>
      </c>
      <c r="K84" s="6">
        <f t="shared" si="44"/>
        <v>30.8</v>
      </c>
    </row>
    <row r="85" spans="1:12" ht="202.5" customHeight="1" x14ac:dyDescent="0.25">
      <c r="A85" s="13" t="s">
        <v>35</v>
      </c>
      <c r="B85" s="8" t="s">
        <v>45</v>
      </c>
      <c r="C85" s="8" t="s">
        <v>12</v>
      </c>
      <c r="D85" s="6">
        <v>0</v>
      </c>
      <c r="E85" s="6">
        <v>0</v>
      </c>
      <c r="F85" s="6">
        <v>0</v>
      </c>
      <c r="G85" s="6">
        <v>10</v>
      </c>
      <c r="H85" s="6">
        <v>20.8</v>
      </c>
      <c r="I85" s="6">
        <v>0</v>
      </c>
      <c r="J85" s="6">
        <v>0</v>
      </c>
      <c r="K85" s="6">
        <f t="shared" si="44"/>
        <v>30.8</v>
      </c>
    </row>
    <row r="86" spans="1:12" ht="28.5" customHeight="1" x14ac:dyDescent="0.25">
      <c r="A86" s="34" t="s">
        <v>38</v>
      </c>
      <c r="B86" s="37" t="s">
        <v>9</v>
      </c>
      <c r="C86" s="2" t="s">
        <v>8</v>
      </c>
      <c r="D86" s="4">
        <f>D87+D88+D89</f>
        <v>0</v>
      </c>
      <c r="E86" s="4">
        <f t="shared" ref="E86:G86" si="49">E87+E88+E89</f>
        <v>0</v>
      </c>
      <c r="F86" s="4">
        <v>0</v>
      </c>
      <c r="G86" s="4">
        <f t="shared" si="49"/>
        <v>0</v>
      </c>
      <c r="H86" s="4">
        <f>H94+H97</f>
        <v>495.5</v>
      </c>
      <c r="I86" s="4">
        <f t="shared" ref="I86:J86" si="50">I94+I97</f>
        <v>169.5</v>
      </c>
      <c r="J86" s="4">
        <f t="shared" si="50"/>
        <v>169.5</v>
      </c>
      <c r="K86" s="6">
        <f>SUM(D86,E86,F86,G86,H86,I86:J86)</f>
        <v>834.5</v>
      </c>
    </row>
    <row r="87" spans="1:12" ht="31.5" x14ac:dyDescent="0.25">
      <c r="A87" s="36"/>
      <c r="B87" s="38"/>
      <c r="C87" s="2" t="s">
        <v>10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</row>
    <row r="88" spans="1:12" ht="31.5" x14ac:dyDescent="0.25">
      <c r="A88" s="36"/>
      <c r="B88" s="38"/>
      <c r="C88" s="2" t="s">
        <v>11</v>
      </c>
      <c r="D88" s="6">
        <f>D92</f>
        <v>0</v>
      </c>
      <c r="E88" s="6">
        <f>SUM(E102,E111,E116)</f>
        <v>0</v>
      </c>
      <c r="F88" s="6">
        <f>SUM(F102,F111,F116,F119)</f>
        <v>0</v>
      </c>
      <c r="G88" s="6">
        <f>SUM(G102,G111,G116)</f>
        <v>0</v>
      </c>
      <c r="H88" s="6">
        <f>H92</f>
        <v>161</v>
      </c>
      <c r="I88" s="6">
        <f t="shared" ref="I88:J88" si="51">I92</f>
        <v>161</v>
      </c>
      <c r="J88" s="6">
        <f t="shared" si="51"/>
        <v>161</v>
      </c>
      <c r="K88" s="6">
        <f>SUM(D88,E88,F88,G88,H88,I88:J88)</f>
        <v>483</v>
      </c>
    </row>
    <row r="89" spans="1:12" ht="31.5" x14ac:dyDescent="0.25">
      <c r="A89" s="36"/>
      <c r="B89" s="39"/>
      <c r="C89" s="2" t="s">
        <v>12</v>
      </c>
      <c r="D89" s="6">
        <f>D93</f>
        <v>0</v>
      </c>
      <c r="E89" s="6">
        <f t="shared" ref="E89:J89" si="52">E93</f>
        <v>0</v>
      </c>
      <c r="F89" s="6">
        <f t="shared" si="52"/>
        <v>0</v>
      </c>
      <c r="G89" s="6">
        <f t="shared" si="52"/>
        <v>0</v>
      </c>
      <c r="H89" s="6">
        <f t="shared" si="52"/>
        <v>334.5</v>
      </c>
      <c r="I89" s="6">
        <f t="shared" si="52"/>
        <v>8.5</v>
      </c>
      <c r="J89" s="6">
        <f t="shared" si="52"/>
        <v>8.5</v>
      </c>
      <c r="K89" s="6">
        <f>SUM(D89,E89,F89,G89,H89,I89)</f>
        <v>343</v>
      </c>
    </row>
    <row r="90" spans="1:12" ht="25.5" customHeight="1" x14ac:dyDescent="0.25">
      <c r="A90" s="36"/>
      <c r="B90" s="37" t="s">
        <v>45</v>
      </c>
      <c r="C90" s="2" t="s">
        <v>8</v>
      </c>
      <c r="D90" s="6">
        <f>SUM(D91,D92,D93)</f>
        <v>0</v>
      </c>
      <c r="E90" s="6">
        <f t="shared" ref="E90:G90" si="53">SUM(E91,E92,E93)</f>
        <v>0</v>
      </c>
      <c r="F90" s="6">
        <f>SUM(F91,F92,F93)</f>
        <v>0</v>
      </c>
      <c r="G90" s="6">
        <f t="shared" si="53"/>
        <v>0</v>
      </c>
      <c r="H90" s="6">
        <f>SUM(H91,H92,H93)</f>
        <v>495.5</v>
      </c>
      <c r="I90" s="6">
        <f>SUM(I91,I92,I93)</f>
        <v>169.5</v>
      </c>
      <c r="J90" s="6">
        <f>SUM(J91,J92,J93)</f>
        <v>169.5</v>
      </c>
      <c r="K90" s="6">
        <f>SUM(D90,E90,F90,G90,H90,I90:J90)</f>
        <v>834.5</v>
      </c>
    </row>
    <row r="91" spans="1:12" ht="31.5" x14ac:dyDescent="0.25">
      <c r="A91" s="36"/>
      <c r="B91" s="38"/>
      <c r="C91" s="2" t="s">
        <v>10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f>SUM(D91,E91,F91,G91,H91,I91)</f>
        <v>0</v>
      </c>
    </row>
    <row r="92" spans="1:12" ht="31.5" x14ac:dyDescent="0.25">
      <c r="A92" s="36"/>
      <c r="B92" s="38"/>
      <c r="C92" s="2" t="s">
        <v>11</v>
      </c>
      <c r="D92" s="6">
        <f>D102+D111+D116</f>
        <v>0</v>
      </c>
      <c r="E92" s="6">
        <f t="shared" ref="E92:G92" si="54">E102+E111+E116</f>
        <v>0</v>
      </c>
      <c r="F92" s="6">
        <f t="shared" si="54"/>
        <v>0</v>
      </c>
      <c r="G92" s="6">
        <f t="shared" si="54"/>
        <v>0</v>
      </c>
      <c r="H92" s="6">
        <f>SUM(H95,H99)</f>
        <v>161</v>
      </c>
      <c r="I92" s="6">
        <f t="shared" ref="I92:J92" si="55">SUM(I95,I99)</f>
        <v>161</v>
      </c>
      <c r="J92" s="6">
        <f t="shared" si="55"/>
        <v>161</v>
      </c>
      <c r="K92" s="6">
        <f>SUM(D92,E92,F92,G92,H92,I92:J92)</f>
        <v>483</v>
      </c>
    </row>
    <row r="93" spans="1:12" ht="35.25" customHeight="1" x14ac:dyDescent="0.25">
      <c r="A93" s="35"/>
      <c r="B93" s="39"/>
      <c r="C93" s="2" t="s">
        <v>12</v>
      </c>
      <c r="D93" s="6">
        <f>D94</f>
        <v>0</v>
      </c>
      <c r="E93" s="6">
        <f t="shared" ref="E93:G93" si="56">E94</f>
        <v>0</v>
      </c>
      <c r="F93" s="6">
        <v>0</v>
      </c>
      <c r="G93" s="6">
        <f t="shared" si="56"/>
        <v>0</v>
      </c>
      <c r="H93" s="6">
        <f>SUM(H96+H100)</f>
        <v>334.5</v>
      </c>
      <c r="I93" s="6">
        <f t="shared" ref="I93:K93" si="57">SUM(I96+I100)</f>
        <v>8.5</v>
      </c>
      <c r="J93" s="6">
        <f t="shared" si="57"/>
        <v>8.5</v>
      </c>
      <c r="K93" s="6">
        <f t="shared" si="57"/>
        <v>351.5</v>
      </c>
    </row>
    <row r="94" spans="1:12" ht="28.5" customHeight="1" x14ac:dyDescent="0.25">
      <c r="A94" s="60" t="s">
        <v>42</v>
      </c>
      <c r="B94" s="40" t="s">
        <v>45</v>
      </c>
      <c r="C94" s="8" t="s">
        <v>31</v>
      </c>
      <c r="D94" s="6">
        <v>0</v>
      </c>
      <c r="E94" s="6">
        <v>0</v>
      </c>
      <c r="F94" s="6">
        <f>SUM(F95:F96)</f>
        <v>0</v>
      </c>
      <c r="G94" s="6">
        <v>0</v>
      </c>
      <c r="H94" s="6">
        <f>SUM(H95:H96)</f>
        <v>326</v>
      </c>
      <c r="I94" s="6">
        <v>0</v>
      </c>
      <c r="J94" s="6">
        <f>SUM(J95:J96)</f>
        <v>0</v>
      </c>
      <c r="K94" s="6">
        <f>SUM(D94,E94,F94,G94,H94,I94)</f>
        <v>326</v>
      </c>
    </row>
    <row r="95" spans="1:12" ht="31.5" x14ac:dyDescent="0.25">
      <c r="A95" s="60"/>
      <c r="B95" s="40"/>
      <c r="C95" s="9" t="s">
        <v>11</v>
      </c>
      <c r="D95" s="6">
        <v>0</v>
      </c>
      <c r="E95" s="6">
        <v>0</v>
      </c>
      <c r="F95" s="7">
        <v>0</v>
      </c>
      <c r="G95" s="6">
        <v>0</v>
      </c>
      <c r="H95" s="6">
        <v>0</v>
      </c>
      <c r="I95" s="6">
        <v>0</v>
      </c>
      <c r="J95" s="6">
        <v>0</v>
      </c>
      <c r="K95" s="6">
        <f>SUM(D95,E95,F95,G95,H95,I95)</f>
        <v>0</v>
      </c>
    </row>
    <row r="96" spans="1:12" ht="77.25" customHeight="1" x14ac:dyDescent="0.25">
      <c r="A96" s="60"/>
      <c r="B96" s="40"/>
      <c r="C96" s="9" t="s">
        <v>12</v>
      </c>
      <c r="D96" s="6">
        <v>0</v>
      </c>
      <c r="E96" s="6">
        <v>0</v>
      </c>
      <c r="F96" s="7">
        <v>0</v>
      </c>
      <c r="G96" s="6">
        <v>0</v>
      </c>
      <c r="H96" s="6">
        <v>326</v>
      </c>
      <c r="I96" s="6">
        <v>0</v>
      </c>
      <c r="J96" s="6">
        <v>0</v>
      </c>
      <c r="K96" s="6">
        <f>SUM(D96,E96,F96,G96,H96,I96)</f>
        <v>326</v>
      </c>
    </row>
    <row r="97" spans="1:11" ht="4.5" customHeight="1" x14ac:dyDescent="0.25">
      <c r="A97" s="61" t="s">
        <v>39</v>
      </c>
      <c r="B97" s="31" t="s">
        <v>45</v>
      </c>
      <c r="C97" s="34" t="s">
        <v>31</v>
      </c>
      <c r="D97" s="20">
        <v>0</v>
      </c>
      <c r="E97" s="20">
        <v>0</v>
      </c>
      <c r="F97" s="20">
        <f>SUM(F98:F99)</f>
        <v>0</v>
      </c>
      <c r="G97" s="20">
        <v>0</v>
      </c>
      <c r="H97" s="20">
        <f>SUM(H99:H103)</f>
        <v>169.5</v>
      </c>
      <c r="I97" s="20">
        <f>SUM(I99:I103)</f>
        <v>169.5</v>
      </c>
      <c r="J97" s="20">
        <f>SUM(J99:J103)</f>
        <v>169.5</v>
      </c>
      <c r="K97" s="20">
        <f>SUM(D97,E97,F97,G97,H97,I97:J98)</f>
        <v>508.5</v>
      </c>
    </row>
    <row r="98" spans="1:11" ht="24" customHeight="1" x14ac:dyDescent="0.25">
      <c r="A98" s="62"/>
      <c r="B98" s="32"/>
      <c r="C98" s="35"/>
      <c r="D98" s="21"/>
      <c r="E98" s="21"/>
      <c r="F98" s="21"/>
      <c r="G98" s="21"/>
      <c r="H98" s="21"/>
      <c r="I98" s="21"/>
      <c r="J98" s="21"/>
      <c r="K98" s="21"/>
    </row>
    <row r="99" spans="1:11" ht="31.5" x14ac:dyDescent="0.25">
      <c r="A99" s="62"/>
      <c r="B99" s="32"/>
      <c r="C99" s="9" t="s">
        <v>11</v>
      </c>
      <c r="D99" s="6">
        <v>0</v>
      </c>
      <c r="E99" s="6">
        <v>0</v>
      </c>
      <c r="F99" s="7">
        <v>0</v>
      </c>
      <c r="G99" s="6">
        <v>0</v>
      </c>
      <c r="H99" s="6">
        <v>161</v>
      </c>
      <c r="I99" s="6">
        <v>161</v>
      </c>
      <c r="J99" s="6">
        <v>161</v>
      </c>
      <c r="K99" s="6">
        <f>SUM(D99,E99,F99,G99,H99,I99:J99)</f>
        <v>483</v>
      </c>
    </row>
    <row r="100" spans="1:11" ht="15" customHeight="1" x14ac:dyDescent="0.25">
      <c r="A100" s="62"/>
      <c r="B100" s="32"/>
      <c r="C100" s="41" t="s">
        <v>12</v>
      </c>
      <c r="D100" s="25">
        <v>0</v>
      </c>
      <c r="E100" s="25">
        <v>0</v>
      </c>
      <c r="F100" s="20">
        <v>0</v>
      </c>
      <c r="G100" s="20">
        <v>0</v>
      </c>
      <c r="H100" s="20">
        <v>8.5</v>
      </c>
      <c r="I100" s="20">
        <v>8.5</v>
      </c>
      <c r="J100" s="20">
        <v>8.5</v>
      </c>
      <c r="K100" s="20">
        <f>SUM(H100:J103)</f>
        <v>25.5</v>
      </c>
    </row>
    <row r="101" spans="1:11" ht="15.75" customHeight="1" x14ac:dyDescent="0.25">
      <c r="A101" s="62"/>
      <c r="B101" s="32"/>
      <c r="C101" s="42"/>
      <c r="D101" s="26"/>
      <c r="E101" s="26"/>
      <c r="F101" s="22"/>
      <c r="G101" s="22"/>
      <c r="H101" s="22"/>
      <c r="I101" s="22"/>
      <c r="J101" s="22"/>
      <c r="K101" s="23"/>
    </row>
    <row r="102" spans="1:11" ht="15.75" customHeight="1" x14ac:dyDescent="0.25">
      <c r="A102" s="62"/>
      <c r="B102" s="32"/>
      <c r="C102" s="42"/>
      <c r="D102" s="26"/>
      <c r="E102" s="26"/>
      <c r="F102" s="22"/>
      <c r="G102" s="22"/>
      <c r="H102" s="22"/>
      <c r="I102" s="22"/>
      <c r="J102" s="22"/>
      <c r="K102" s="23"/>
    </row>
    <row r="103" spans="1:11" ht="130.5" customHeight="1" x14ac:dyDescent="0.25">
      <c r="A103" s="63"/>
      <c r="B103" s="33"/>
      <c r="C103" s="43"/>
      <c r="D103" s="27"/>
      <c r="E103" s="27"/>
      <c r="F103" s="21"/>
      <c r="G103" s="21"/>
      <c r="H103" s="21"/>
      <c r="I103" s="21"/>
      <c r="J103" s="21"/>
      <c r="K103" s="24"/>
    </row>
    <row r="104" spans="1:11" x14ac:dyDescent="0.25">
      <c r="F104" s="16"/>
      <c r="G104" s="16"/>
      <c r="H104" s="16"/>
      <c r="I104" s="16"/>
      <c r="J104" s="16"/>
      <c r="K104" s="17"/>
    </row>
    <row r="105" spans="1:11" x14ac:dyDescent="0.25">
      <c r="F105" s="16"/>
      <c r="G105" s="16"/>
      <c r="H105" s="16"/>
      <c r="I105" s="16"/>
      <c r="J105" s="16"/>
      <c r="K105" s="17"/>
    </row>
    <row r="106" spans="1:11" x14ac:dyDescent="0.25">
      <c r="A106"/>
      <c r="F106" s="16"/>
      <c r="G106" s="16"/>
      <c r="H106" s="16"/>
      <c r="I106" s="16"/>
      <c r="J106" s="16"/>
      <c r="K106" s="17"/>
    </row>
    <row r="107" spans="1:11" x14ac:dyDescent="0.25">
      <c r="F107" s="16"/>
      <c r="G107" s="16"/>
      <c r="H107" s="16"/>
      <c r="I107" s="16"/>
      <c r="J107" s="16"/>
      <c r="K107" s="17"/>
    </row>
    <row r="108" spans="1:11" x14ac:dyDescent="0.25">
      <c r="F108" s="16"/>
      <c r="G108" s="16"/>
      <c r="H108" s="16"/>
      <c r="I108" s="16"/>
      <c r="J108" s="16"/>
      <c r="K108" s="17"/>
    </row>
    <row r="109" spans="1:11" x14ac:dyDescent="0.25">
      <c r="F109" s="16"/>
      <c r="G109" s="16"/>
      <c r="H109" s="16"/>
      <c r="I109" s="16"/>
      <c r="J109" s="16"/>
      <c r="K109" s="17"/>
    </row>
    <row r="110" spans="1:11" x14ac:dyDescent="0.25">
      <c r="F110" s="16"/>
      <c r="G110" s="16"/>
      <c r="H110" s="16"/>
      <c r="I110" s="16"/>
      <c r="J110" s="16"/>
      <c r="K110" s="17"/>
    </row>
    <row r="111" spans="1:11" x14ac:dyDescent="0.25">
      <c r="F111" s="16"/>
      <c r="G111" s="16"/>
      <c r="H111" s="16"/>
      <c r="I111" s="16"/>
      <c r="J111" s="16"/>
      <c r="K111" s="17"/>
    </row>
    <row r="112" spans="1:11" ht="15.75" x14ac:dyDescent="0.25">
      <c r="A112" s="19"/>
      <c r="F112" s="16"/>
      <c r="G112" s="16"/>
      <c r="H112" s="16"/>
      <c r="I112" s="16"/>
      <c r="J112" s="16"/>
      <c r="K112" s="17"/>
    </row>
    <row r="113" spans="6:11" x14ac:dyDescent="0.25">
      <c r="F113" s="16"/>
      <c r="G113" s="16"/>
      <c r="H113" s="16"/>
      <c r="I113" s="16"/>
      <c r="J113" s="16"/>
      <c r="K113" s="17"/>
    </row>
    <row r="114" spans="6:11" x14ac:dyDescent="0.25">
      <c r="F114" s="16"/>
      <c r="G114" s="16"/>
      <c r="H114" s="16"/>
      <c r="I114" s="16"/>
      <c r="J114" s="16"/>
      <c r="K114" s="17"/>
    </row>
    <row r="115" spans="6:11" x14ac:dyDescent="0.25">
      <c r="F115" s="16"/>
      <c r="G115" s="16"/>
      <c r="H115" s="16"/>
      <c r="I115" s="16"/>
      <c r="J115" s="16"/>
      <c r="K115" s="17"/>
    </row>
    <row r="116" spans="6:11" x14ac:dyDescent="0.25">
      <c r="F116" s="16"/>
      <c r="G116" s="16"/>
      <c r="H116" s="16"/>
      <c r="I116" s="16"/>
      <c r="J116" s="16"/>
      <c r="K116" s="17"/>
    </row>
    <row r="117" spans="6:11" x14ac:dyDescent="0.25">
      <c r="F117" s="16"/>
      <c r="G117" s="16"/>
      <c r="H117" s="16"/>
      <c r="I117" s="16"/>
      <c r="J117" s="16"/>
      <c r="K117" s="17"/>
    </row>
    <row r="118" spans="6:11" x14ac:dyDescent="0.25">
      <c r="F118" s="16"/>
      <c r="G118" s="16"/>
      <c r="H118" s="16"/>
      <c r="I118" s="16"/>
      <c r="J118" s="16"/>
      <c r="K118" s="17"/>
    </row>
    <row r="119" spans="6:11" x14ac:dyDescent="0.25">
      <c r="F119" s="16"/>
      <c r="G119" s="16"/>
      <c r="H119" s="16"/>
      <c r="I119" s="16"/>
      <c r="J119" s="16"/>
      <c r="K119" s="17"/>
    </row>
    <row r="120" spans="6:11" x14ac:dyDescent="0.25">
      <c r="F120" s="16"/>
      <c r="G120" s="16"/>
      <c r="H120" s="16"/>
      <c r="I120" s="16"/>
      <c r="J120" s="16"/>
      <c r="K120" s="17"/>
    </row>
    <row r="121" spans="6:11" x14ac:dyDescent="0.25">
      <c r="F121" s="16"/>
      <c r="G121" s="16"/>
      <c r="H121" s="16"/>
      <c r="I121" s="16"/>
      <c r="J121" s="16"/>
      <c r="K121" s="17"/>
    </row>
    <row r="122" spans="6:11" x14ac:dyDescent="0.25">
      <c r="F122" s="16"/>
      <c r="G122" s="16"/>
      <c r="H122" s="16"/>
      <c r="I122" s="16"/>
      <c r="J122" s="16"/>
      <c r="K122" s="17"/>
    </row>
    <row r="123" spans="6:11" x14ac:dyDescent="0.25">
      <c r="F123" s="16"/>
      <c r="G123" s="16"/>
      <c r="H123" s="16"/>
      <c r="I123" s="16"/>
      <c r="J123" s="16"/>
      <c r="K123" s="17"/>
    </row>
    <row r="124" spans="6:11" x14ac:dyDescent="0.25">
      <c r="F124" s="16"/>
      <c r="G124" s="16"/>
      <c r="H124" s="16"/>
      <c r="I124" s="16"/>
      <c r="J124" s="16"/>
      <c r="K124" s="17"/>
    </row>
    <row r="125" spans="6:11" x14ac:dyDescent="0.25">
      <c r="F125" s="16"/>
      <c r="G125" s="16"/>
      <c r="H125" s="16"/>
      <c r="I125" s="16"/>
      <c r="J125" s="16"/>
      <c r="K125" s="17"/>
    </row>
  </sheetData>
  <mergeCells count="56">
    <mergeCell ref="A5:A6"/>
    <mergeCell ref="B5:B6"/>
    <mergeCell ref="C5:C6"/>
    <mergeCell ref="D5:K5"/>
    <mergeCell ref="A1:K1"/>
    <mergeCell ref="A3:L3"/>
    <mergeCell ref="A4:L4"/>
    <mergeCell ref="A2:K2"/>
    <mergeCell ref="A7:A20"/>
    <mergeCell ref="B17:B20"/>
    <mergeCell ref="A21:A34"/>
    <mergeCell ref="B31:B34"/>
    <mergeCell ref="B7:B11"/>
    <mergeCell ref="B12:B16"/>
    <mergeCell ref="B21:B25"/>
    <mergeCell ref="B26:B30"/>
    <mergeCell ref="B35:B39"/>
    <mergeCell ref="B40:B44"/>
    <mergeCell ref="A77:A84"/>
    <mergeCell ref="B77:B80"/>
    <mergeCell ref="B81:B84"/>
    <mergeCell ref="A74:A76"/>
    <mergeCell ref="B74:B76"/>
    <mergeCell ref="A65:A67"/>
    <mergeCell ref="B65:B67"/>
    <mergeCell ref="A35:A48"/>
    <mergeCell ref="B45:B48"/>
    <mergeCell ref="A56:A58"/>
    <mergeCell ref="B56:B58"/>
    <mergeCell ref="D100:D103"/>
    <mergeCell ref="E100:E103"/>
    <mergeCell ref="D97:D98"/>
    <mergeCell ref="E97:E98"/>
    <mergeCell ref="A70:A73"/>
    <mergeCell ref="B70:B73"/>
    <mergeCell ref="A97:A103"/>
    <mergeCell ref="B97:B103"/>
    <mergeCell ref="C97:C98"/>
    <mergeCell ref="A86:A93"/>
    <mergeCell ref="B86:B89"/>
    <mergeCell ref="B90:B93"/>
    <mergeCell ref="A94:A96"/>
    <mergeCell ref="B94:B96"/>
    <mergeCell ref="C100:C103"/>
    <mergeCell ref="I97:I98"/>
    <mergeCell ref="K97:K98"/>
    <mergeCell ref="F100:F103"/>
    <mergeCell ref="G100:G103"/>
    <mergeCell ref="H100:H103"/>
    <mergeCell ref="I100:I103"/>
    <mergeCell ref="K100:K103"/>
    <mergeCell ref="J100:J103"/>
    <mergeCell ref="J97:J98"/>
    <mergeCell ref="F97:F98"/>
    <mergeCell ref="G97:G98"/>
    <mergeCell ref="H97:H98"/>
  </mergeCells>
  <pageMargins left="0.70866141732283472" right="0.70866141732283472" top="0" bottom="0.74803149606299213" header="0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KAB-26-PC-2</cp:lastModifiedBy>
  <cp:lastPrinted>2024-04-16T06:46:17Z</cp:lastPrinted>
  <dcterms:created xsi:type="dcterms:W3CDTF">2022-09-09T10:59:13Z</dcterms:created>
  <dcterms:modified xsi:type="dcterms:W3CDTF">2024-05-02T12:21:41Z</dcterms:modified>
</cp:coreProperties>
</file>