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Катя\программа обеспечение безопасности граждан\внесение изменений 2018-2022гг\2018-2021\"/>
    </mc:Choice>
  </mc:AlternateContent>
  <bookViews>
    <workbookView xWindow="0" yWindow="0" windowWidth="19200" windowHeight="12885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68" i="1" l="1"/>
  <c r="F33" i="1" l="1"/>
  <c r="F37" i="1"/>
  <c r="F34" i="1"/>
  <c r="F38" i="1"/>
  <c r="F67" i="1"/>
  <c r="I67" i="1" s="1"/>
  <c r="I69" i="1"/>
  <c r="F53" i="1" l="1"/>
  <c r="I8" i="1" l="1"/>
  <c r="I12" i="1"/>
  <c r="I16" i="1"/>
  <c r="I17" i="1"/>
  <c r="I20" i="1"/>
  <c r="I24" i="1"/>
  <c r="I28" i="1"/>
  <c r="I29" i="1"/>
  <c r="I32" i="1"/>
  <c r="E33" i="1"/>
  <c r="E21" i="1" s="1"/>
  <c r="E9" i="1" s="1"/>
  <c r="I36" i="1"/>
  <c r="D37" i="1"/>
  <c r="D25" i="1" s="1"/>
  <c r="E37" i="1"/>
  <c r="E25" i="1" s="1"/>
  <c r="E13" i="1" s="1"/>
  <c r="D38" i="1"/>
  <c r="D26" i="1" s="1"/>
  <c r="G38" i="1"/>
  <c r="G26" i="1" s="1"/>
  <c r="G14" i="1" s="1"/>
  <c r="H38" i="1"/>
  <c r="H26" i="1" s="1"/>
  <c r="H14" i="1" s="1"/>
  <c r="I40" i="1"/>
  <c r="I41" i="1"/>
  <c r="D42" i="1"/>
  <c r="D30" i="1" s="1"/>
  <c r="E42" i="1"/>
  <c r="E30" i="1" s="1"/>
  <c r="E18" i="1" s="1"/>
  <c r="F42" i="1"/>
  <c r="F30" i="1" s="1"/>
  <c r="F18" i="1" s="1"/>
  <c r="G42" i="1"/>
  <c r="G30" i="1" s="1"/>
  <c r="G18" i="1" s="1"/>
  <c r="H42" i="1"/>
  <c r="H30" i="1" s="1"/>
  <c r="H18" i="1" s="1"/>
  <c r="I43" i="1"/>
  <c r="I44" i="1"/>
  <c r="I45" i="1"/>
  <c r="E46" i="1"/>
  <c r="I46" i="1"/>
  <c r="I47" i="1"/>
  <c r="I48" i="1"/>
  <c r="I49" i="1"/>
  <c r="D50" i="1"/>
  <c r="E50" i="1"/>
  <c r="F50" i="1"/>
  <c r="G50" i="1"/>
  <c r="H50" i="1"/>
  <c r="I51" i="1"/>
  <c r="I52" i="1"/>
  <c r="I53" i="1"/>
  <c r="I54" i="1"/>
  <c r="I55" i="1"/>
  <c r="I56" i="1"/>
  <c r="I57" i="1"/>
  <c r="I58" i="1"/>
  <c r="D59" i="1"/>
  <c r="E59" i="1"/>
  <c r="F60" i="1"/>
  <c r="F21" i="1" s="1"/>
  <c r="F9" i="1" s="1"/>
  <c r="G60" i="1"/>
  <c r="G33" i="1" s="1"/>
  <c r="G21" i="1" s="1"/>
  <c r="G9" i="1" s="1"/>
  <c r="H60" i="1"/>
  <c r="H33" i="1" s="1"/>
  <c r="H21" i="1" s="1"/>
  <c r="H9" i="1" s="1"/>
  <c r="I61" i="1"/>
  <c r="E62" i="1"/>
  <c r="I62" i="1" s="1"/>
  <c r="I63" i="1"/>
  <c r="D64" i="1"/>
  <c r="E64" i="1"/>
  <c r="F64" i="1"/>
  <c r="G64" i="1"/>
  <c r="I64" i="1" s="1"/>
  <c r="H64" i="1"/>
  <c r="I65" i="1"/>
  <c r="I66" i="1"/>
  <c r="I50" i="1" l="1"/>
  <c r="F25" i="1"/>
  <c r="F13" i="1" s="1"/>
  <c r="G34" i="1"/>
  <c r="G22" i="1" s="1"/>
  <c r="G10" i="1" s="1"/>
  <c r="E38" i="1"/>
  <c r="E34" i="1" s="1"/>
  <c r="E22" i="1" s="1"/>
  <c r="E10" i="1" s="1"/>
  <c r="H37" i="1"/>
  <c r="H25" i="1" s="1"/>
  <c r="H13" i="1" s="1"/>
  <c r="I60" i="1"/>
  <c r="D14" i="1"/>
  <c r="D13" i="1"/>
  <c r="D18" i="1"/>
  <c r="I18" i="1" s="1"/>
  <c r="I30" i="1"/>
  <c r="G59" i="1"/>
  <c r="H39" i="1"/>
  <c r="H27" i="1" s="1"/>
  <c r="H15" i="1" s="1"/>
  <c r="F35" i="1"/>
  <c r="H59" i="1"/>
  <c r="F59" i="1"/>
  <c r="I42" i="1"/>
  <c r="G39" i="1"/>
  <c r="G27" i="1" s="1"/>
  <c r="G15" i="1" s="1"/>
  <c r="E39" i="1"/>
  <c r="E27" i="1" s="1"/>
  <c r="E15" i="1" s="1"/>
  <c r="G37" i="1"/>
  <c r="I37" i="1" s="1"/>
  <c r="H35" i="1"/>
  <c r="D35" i="1"/>
  <c r="H34" i="1"/>
  <c r="H22" i="1" s="1"/>
  <c r="H10" i="1" s="1"/>
  <c r="D34" i="1"/>
  <c r="D33" i="1"/>
  <c r="F39" i="1"/>
  <c r="F27" i="1" s="1"/>
  <c r="F15" i="1" s="1"/>
  <c r="D39" i="1"/>
  <c r="E26" i="1" l="1"/>
  <c r="E14" i="1" s="1"/>
  <c r="E35" i="1"/>
  <c r="I38" i="1"/>
  <c r="D22" i="1"/>
  <c r="H31" i="1"/>
  <c r="H19" i="1" s="1"/>
  <c r="H7" i="1" s="1"/>
  <c r="H23" i="1"/>
  <c r="H11" i="1" s="1"/>
  <c r="D27" i="1"/>
  <c r="I39" i="1"/>
  <c r="I33" i="1"/>
  <c r="D21" i="1"/>
  <c r="F31" i="1"/>
  <c r="F19" i="1" s="1"/>
  <c r="F7" i="1" s="1"/>
  <c r="F23" i="1"/>
  <c r="F11" i="1" s="1"/>
  <c r="G35" i="1"/>
  <c r="G25" i="1"/>
  <c r="I59" i="1"/>
  <c r="F26" i="1"/>
  <c r="F14" i="1" s="1"/>
  <c r="I14" i="1" s="1"/>
  <c r="F22" i="1"/>
  <c r="F10" i="1" s="1"/>
  <c r="E23" i="1"/>
  <c r="E11" i="1" s="1"/>
  <c r="E31" i="1"/>
  <c r="E19" i="1" s="1"/>
  <c r="E7" i="1" s="1"/>
  <c r="I26" i="1"/>
  <c r="D31" i="1"/>
  <c r="D23" i="1"/>
  <c r="D11" i="1" l="1"/>
  <c r="G23" i="1"/>
  <c r="G11" i="1" s="1"/>
  <c r="G31" i="1"/>
  <c r="G19" i="1" s="1"/>
  <c r="G7" i="1" s="1"/>
  <c r="I35" i="1"/>
  <c r="G13" i="1"/>
  <c r="I13" i="1" s="1"/>
  <c r="I25" i="1"/>
  <c r="I21" i="1"/>
  <c r="D9" i="1"/>
  <c r="I9" i="1" s="1"/>
  <c r="I22" i="1"/>
  <c r="D10" i="1"/>
  <c r="I10" i="1" s="1"/>
  <c r="D19" i="1"/>
  <c r="I31" i="1"/>
  <c r="D15" i="1"/>
  <c r="I15" i="1" s="1"/>
  <c r="I27" i="1"/>
  <c r="I34" i="1"/>
  <c r="D7" i="1" l="1"/>
  <c r="I7" i="1" s="1"/>
  <c r="I19" i="1"/>
  <c r="I11" i="1"/>
  <c r="I23" i="1"/>
</calcChain>
</file>

<file path=xl/sharedStrings.xml><?xml version="1.0" encoding="utf-8"?>
<sst xmlns="http://schemas.openxmlformats.org/spreadsheetml/2006/main" count="126" uniqueCount="47">
  <si>
    <t>Наименование программы, подпрограммы, ведомственной целевой программы, основного мероприятия, мероприятия</t>
  </si>
  <si>
    <t>Ответственный исполнитель, соисполнители, участники</t>
  </si>
  <si>
    <t>Расходы, тыс.руб.</t>
  </si>
  <si>
    <t>2020г.</t>
  </si>
  <si>
    <t>2021г.</t>
  </si>
  <si>
    <t>2022г.</t>
  </si>
  <si>
    <t>2023г.</t>
  </si>
  <si>
    <t>2024г.</t>
  </si>
  <si>
    <t>Всего</t>
  </si>
  <si>
    <t>Муниципльная программа "Обеспечение безопасности граждан на территории муниципального образования "Невельский район"</t>
  </si>
  <si>
    <t>Всего, в т.ч.:</t>
  </si>
  <si>
    <t>федеральный бюджет</t>
  </si>
  <si>
    <t>областной бюджет</t>
  </si>
  <si>
    <t>местный бюджет</t>
  </si>
  <si>
    <t>Администрация Невельского района</t>
  </si>
  <si>
    <t>Управление образования, физической культуры и спорта Администрации Невельского района</t>
  </si>
  <si>
    <t xml:space="preserve">Подпрограмма 1. «Профилактика преступлений и правонарушений, противодействие злоупотреблению наркотиков и их незаконному обороту» </t>
  </si>
  <si>
    <t xml:space="preserve">Основное мероприятие 1.1. «Профилактика преступлений и правонарушений, противодействие злоупотреблению наркотиков и их незаконному обороту» </t>
  </si>
  <si>
    <t xml:space="preserve">Мероприятие 1.1.1. Осуществление деятельности муниципальной межведомственной комиссией по профилактике правонарушений </t>
  </si>
  <si>
    <t>Администрация Невельского района, «МО МВД России «Невельский»</t>
  </si>
  <si>
    <t xml:space="preserve">Мероприятие 1.1.2. Проведение индивидуальных бесед с гражданами «группы риска» </t>
  </si>
  <si>
    <t>Мероприятие 1.1.3. Проведение в образовательных учреждениях, учреждениях культуры совместных мероприятий по профилактике наркомании и токсикомании</t>
  </si>
  <si>
    <t xml:space="preserve"> Мероприятие 1.1.4. Организация усиленного  патрулирования мест с массовым пребыванием граждан во время проведения культмассовых мероприятий</t>
  </si>
  <si>
    <t>Мероприятие 1.1.5. Противодействие злоупотреблению наркотиков (приобретение канцтоваров для проведения социально-психологического тестирования стендовой наглядности по антинаркотической пропаганде)</t>
  </si>
  <si>
    <t>Управление образования. Физической культуры и спорта Администрации Невельского района</t>
  </si>
  <si>
    <t>Мероприятие 1.1.6. Организация профориентационной работы в образовательных учреждениях района</t>
  </si>
  <si>
    <t>Управление образования, физкультуры и спорта Администрации Невельского района</t>
  </si>
  <si>
    <t>Мероприятие 1.1.7. Организация и проведение общественных работ</t>
  </si>
  <si>
    <t xml:space="preserve">Мероприятие 1.1.8.Создание условий для привлечения граждан к участию в защите государственной границы на территории МО «Невельский район», материальное стимулирование граждан, участвующих в составе ДНД в защите границы </t>
  </si>
  <si>
    <t>областной 
бюджет</t>
  </si>
  <si>
    <t>местный 
бюджет</t>
  </si>
  <si>
    <t>Мероприятие 1.1.9. Содержание единой дежурно-диспетчерской службы (ЕДДС).</t>
  </si>
  <si>
    <t>Мероприятие 1.1.10. Обеспечение привлечения
 к труду осужденных к 
наказаниям и мерам уголовно-правового
 характера не связанных с лишением свободы, состоящих на учете в уголовно-исполнительной инспекции.</t>
  </si>
  <si>
    <t>Мероприятие 1.1.11. Проведение работы по оказанию юридической и консультационной помощи осужденным, состоящим на учете УИИ.</t>
  </si>
  <si>
    <t>Мероприятие 1.1.12.  Оказание содействия лицам без определенного места жительства в восстановлении документов, в восстановлении профессиональных навыков и профессиональном обучении лиц, не имеющих профессиональных навыков, в организации временной занятости и поиске работы</t>
  </si>
  <si>
    <t>Мероприятие 1.1.13. Создание
 условий для социальной реабилитации
 лиц, состоящих на учете УИИ,
 находящихся в трудной жизненной ситуации</t>
  </si>
  <si>
    <t xml:space="preserve">Мероприятие 1.1.15. Расходы на развитие и совершенствование института добровольных народных дружин </t>
  </si>
  <si>
    <t>Мероприятие 1.1.16. Материальное стимулирование народных дружинников на период их участия в проводимых органами внутренних дел (полицией) или иными правоохранительными органами мероприятий по охране общественного порядка в Невельском районе.</t>
  </si>
  <si>
    <t xml:space="preserve">Мероприятие 1.1.17. Доступ к «облачному»  хранилищу системы видеонаблюдеения в рамках реализации мероприятий по наружному видеонаблюдению на территории МО «Невель» </t>
  </si>
  <si>
    <t xml:space="preserve">Мероприятие 1.1.18. Обеспечение пожарной безопасности в муниципальных образованиях </t>
  </si>
  <si>
    <t xml:space="preserve">Приложение № 3 к муниципальной программе «Обеспечение безопасности граждан на </t>
  </si>
  <si>
    <t>территории муниципального образования «Невельский район»</t>
  </si>
  <si>
    <t>Всего:</t>
  </si>
  <si>
    <t>Мероприятие 1.1.14. Принятие мер 
по предоставлению мест для проживания гражданам,
 состоящим на учете УИИ, не имеющим в
собственности или пользовании помещений,
 пригодных для проживания</t>
  </si>
  <si>
    <t>Мероприятие 1.1.19. Проведение ремонтных работ  и оснащение помещений, предназначенных для использования в целях профилактики правонарушений и обеспечения общественной безопасности</t>
  </si>
  <si>
    <t xml:space="preserve">Приложение № 1к постановлению Администрации Невельского района </t>
  </si>
  <si>
    <t>от 17.10.2022 №607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</si>
</sst>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7">
    <xf numFmtId="0" fontId="0" fillId="0" borderId="0" xfId="0"/>
    <xf numFmtId="0" fontId="2" fillId="0" borderId="0" xfId="0" applyFont="1" applyAlignment="1">
      <alignment horizontal="right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/>
    </xf>
    <xf numFmtId="2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1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vertical="center" wrapText="1"/>
    </xf>
    <xf numFmtId="0" fontId="6" fillId="2" borderId="3" xfId="0" applyFont="1" applyFill="1" applyBorder="1" applyAlignment="1">
      <alignment vertical="top" wrapText="1"/>
    </xf>
    <xf numFmtId="0" fontId="4" fillId="2" borderId="1" xfId="0" applyNumberFormat="1" applyFont="1" applyFill="1" applyBorder="1" applyAlignment="1">
      <alignment horizontal="center" vertical="top"/>
    </xf>
    <xf numFmtId="1" fontId="4" fillId="2" borderId="1" xfId="0" applyNumberFormat="1" applyFont="1" applyFill="1" applyBorder="1" applyAlignment="1">
      <alignment horizontal="center" vertical="top"/>
    </xf>
    <xf numFmtId="2" fontId="4" fillId="2" borderId="1" xfId="0" applyNumberFormat="1" applyFont="1" applyFill="1" applyBorder="1" applyAlignment="1">
      <alignment horizontal="center" vertical="top"/>
    </xf>
    <xf numFmtId="2" fontId="4" fillId="2" borderId="1" xfId="1" applyNumberFormat="1" applyFont="1" applyFill="1" applyBorder="1" applyAlignment="1">
      <alignment horizontal="center" vertical="top"/>
    </xf>
    <xf numFmtId="0" fontId="4" fillId="2" borderId="1" xfId="1" applyFont="1" applyFill="1" applyBorder="1" applyAlignment="1">
      <alignment horizontal="center" vertical="top"/>
    </xf>
    <xf numFmtId="0" fontId="4" fillId="2" borderId="1" xfId="0" applyFont="1" applyFill="1" applyBorder="1" applyAlignment="1">
      <alignment horizontal="center" vertical="top"/>
    </xf>
    <xf numFmtId="0" fontId="4" fillId="2" borderId="1" xfId="0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horizontal="left" vertical="top"/>
    </xf>
    <xf numFmtId="0" fontId="4" fillId="2" borderId="1" xfId="1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vertical="top" wrapText="1"/>
    </xf>
    <xf numFmtId="2" fontId="5" fillId="2" borderId="1" xfId="0" applyNumberFormat="1" applyFont="1" applyFill="1" applyBorder="1" applyAlignment="1">
      <alignment horizontal="center" vertical="top"/>
    </xf>
    <xf numFmtId="0" fontId="6" fillId="2" borderId="1" xfId="0" applyFont="1" applyFill="1" applyBorder="1" applyAlignment="1">
      <alignment vertical="top" wrapText="1"/>
    </xf>
    <xf numFmtId="0" fontId="4" fillId="2" borderId="5" xfId="0" applyFont="1" applyFill="1" applyBorder="1" applyAlignment="1">
      <alignment vertical="top" wrapText="1"/>
    </xf>
    <xf numFmtId="0" fontId="6" fillId="2" borderId="2" xfId="1" applyFont="1" applyFill="1" applyBorder="1" applyAlignment="1">
      <alignment horizontal="left" vertical="top" wrapText="1"/>
    </xf>
    <xf numFmtId="0" fontId="6" fillId="2" borderId="4" xfId="1" applyFont="1" applyFill="1" applyBorder="1" applyAlignment="1">
      <alignment horizontal="left" vertical="top" wrapText="1"/>
    </xf>
    <xf numFmtId="0" fontId="6" fillId="2" borderId="3" xfId="1" applyFont="1" applyFill="1" applyBorder="1" applyAlignment="1">
      <alignment horizontal="left" vertical="top" wrapText="1"/>
    </xf>
    <xf numFmtId="0" fontId="4" fillId="2" borderId="2" xfId="1" applyFont="1" applyFill="1" applyBorder="1" applyAlignment="1">
      <alignment horizontal="center" vertical="top" wrapText="1"/>
    </xf>
    <xf numFmtId="0" fontId="4" fillId="2" borderId="4" xfId="1" applyFont="1" applyFill="1" applyBorder="1" applyAlignment="1">
      <alignment horizontal="center" vertical="top" wrapText="1"/>
    </xf>
    <xf numFmtId="0" fontId="4" fillId="2" borderId="3" xfId="1" applyFont="1" applyFill="1" applyBorder="1" applyAlignment="1">
      <alignment horizontal="center" vertical="top" wrapText="1"/>
    </xf>
    <xf numFmtId="0" fontId="6" fillId="2" borderId="2" xfId="0" applyFont="1" applyFill="1" applyBorder="1" applyAlignment="1">
      <alignment horizontal="left" vertical="top" wrapText="1"/>
    </xf>
    <xf numFmtId="0" fontId="6" fillId="2" borderId="4" xfId="0" applyFont="1" applyFill="1" applyBorder="1" applyAlignment="1">
      <alignment horizontal="left" vertical="top" wrapText="1"/>
    </xf>
    <xf numFmtId="0" fontId="6" fillId="2" borderId="3" xfId="0" applyFont="1" applyFill="1" applyBorder="1" applyAlignment="1">
      <alignment horizontal="left" vertical="top" wrapText="1"/>
    </xf>
    <xf numFmtId="0" fontId="4" fillId="2" borderId="2" xfId="0" applyFont="1" applyFill="1" applyBorder="1" applyAlignment="1">
      <alignment horizontal="center" vertical="top" wrapText="1"/>
    </xf>
    <xf numFmtId="0" fontId="4" fillId="2" borderId="4" xfId="0" applyFont="1" applyFill="1" applyBorder="1" applyAlignment="1">
      <alignment horizontal="center" vertical="top" wrapText="1"/>
    </xf>
    <xf numFmtId="0" fontId="4" fillId="2" borderId="3" xfId="0" applyFont="1" applyFill="1" applyBorder="1" applyAlignment="1">
      <alignment horizontal="center" vertical="top" wrapText="1"/>
    </xf>
    <xf numFmtId="0" fontId="4" fillId="2" borderId="2" xfId="0" applyFont="1" applyFill="1" applyBorder="1" applyAlignment="1">
      <alignment horizontal="left" vertical="top" wrapText="1"/>
    </xf>
    <xf numFmtId="0" fontId="4" fillId="2" borderId="4" xfId="0" applyFont="1" applyFill="1" applyBorder="1" applyAlignment="1">
      <alignment horizontal="left" vertical="top" wrapText="1"/>
    </xf>
    <xf numFmtId="0" fontId="4" fillId="2" borderId="3" xfId="0" applyFont="1" applyFill="1" applyBorder="1" applyAlignment="1">
      <alignment horizontal="left" vertical="top" wrapText="1"/>
    </xf>
    <xf numFmtId="0" fontId="4" fillId="2" borderId="2" xfId="0" applyFont="1" applyFill="1" applyBorder="1" applyAlignment="1">
      <alignment vertical="top" wrapText="1"/>
    </xf>
    <xf numFmtId="0" fontId="4" fillId="2" borderId="4" xfId="0" applyFont="1" applyFill="1" applyBorder="1" applyAlignment="1">
      <alignment vertical="top" wrapText="1"/>
    </xf>
    <xf numFmtId="0" fontId="4" fillId="2" borderId="3" xfId="0" applyFont="1" applyFill="1" applyBorder="1" applyAlignment="1">
      <alignment vertical="top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2" fillId="0" borderId="0" xfId="0" applyFont="1" applyAlignment="1">
      <alignment horizontal="right" vertical="center" wrapText="1"/>
    </xf>
    <xf numFmtId="0" fontId="2" fillId="0" borderId="0" xfId="0" applyFont="1" applyAlignment="1">
      <alignment horizontal="right"/>
    </xf>
  </cellXfs>
  <cellStyles count="2">
    <cellStyle name="Обычный" xfId="0" builtinId="0"/>
    <cellStyle name="Обычный 2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69"/>
  <sheetViews>
    <sheetView tabSelected="1" workbookViewId="0">
      <selection activeCell="K6" sqref="K6"/>
    </sheetView>
  </sheetViews>
  <sheetFormatPr defaultRowHeight="15" x14ac:dyDescent="0.25"/>
  <cols>
    <col min="1" max="1" width="17.28515625" customWidth="1"/>
    <col min="2" max="2" width="15" customWidth="1"/>
    <col min="3" max="8" width="12.140625" customWidth="1"/>
    <col min="9" max="9" width="11.85546875" customWidth="1"/>
    <col min="10" max="10" width="2.85546875" hidden="1" customWidth="1"/>
  </cols>
  <sheetData>
    <row r="1" spans="1:10" ht="18.75" customHeight="1" x14ac:dyDescent="0.25">
      <c r="A1" s="45" t="s">
        <v>45</v>
      </c>
      <c r="B1" s="45"/>
      <c r="C1" s="45"/>
      <c r="D1" s="45"/>
      <c r="E1" s="45"/>
      <c r="F1" s="45"/>
      <c r="G1" s="45"/>
      <c r="H1" s="45"/>
      <c r="I1" s="45"/>
      <c r="J1" s="1"/>
    </row>
    <row r="2" spans="1:10" ht="18.75" customHeight="1" x14ac:dyDescent="0.25">
      <c r="A2" s="45" t="s">
        <v>46</v>
      </c>
      <c r="B2" s="45"/>
      <c r="C2" s="45"/>
      <c r="D2" s="45"/>
      <c r="E2" s="45"/>
      <c r="F2" s="45"/>
      <c r="G2" s="45"/>
      <c r="H2" s="45"/>
      <c r="I2" s="45"/>
      <c r="J2" s="1"/>
    </row>
    <row r="3" spans="1:10" ht="18.75" customHeight="1" x14ac:dyDescent="0.25">
      <c r="A3" s="45" t="s">
        <v>40</v>
      </c>
      <c r="B3" s="45"/>
      <c r="C3" s="45"/>
      <c r="D3" s="45"/>
      <c r="E3" s="45"/>
      <c r="F3" s="45"/>
      <c r="G3" s="45"/>
      <c r="H3" s="45"/>
      <c r="I3" s="45"/>
      <c r="J3" s="45"/>
    </row>
    <row r="4" spans="1:10" ht="18.75" x14ac:dyDescent="0.3">
      <c r="A4" s="46" t="s">
        <v>41</v>
      </c>
      <c r="B4" s="46"/>
      <c r="C4" s="46"/>
      <c r="D4" s="46"/>
      <c r="E4" s="46"/>
      <c r="F4" s="46"/>
      <c r="G4" s="46"/>
      <c r="H4" s="46"/>
      <c r="I4" s="46"/>
      <c r="J4" s="46"/>
    </row>
    <row r="5" spans="1:10" ht="15.75" customHeight="1" x14ac:dyDescent="0.25">
      <c r="A5" s="40" t="s">
        <v>0</v>
      </c>
      <c r="B5" s="40" t="s">
        <v>1</v>
      </c>
      <c r="C5" s="40"/>
      <c r="D5" s="42" t="s">
        <v>2</v>
      </c>
      <c r="E5" s="43"/>
      <c r="F5" s="43"/>
      <c r="G5" s="43"/>
      <c r="H5" s="43"/>
      <c r="I5" s="44"/>
    </row>
    <row r="6" spans="1:10" ht="132" customHeight="1" x14ac:dyDescent="0.25">
      <c r="A6" s="41"/>
      <c r="B6" s="41"/>
      <c r="C6" s="41"/>
      <c r="D6" s="3" t="s">
        <v>3</v>
      </c>
      <c r="E6" s="3" t="s">
        <v>4</v>
      </c>
      <c r="F6" s="3" t="s">
        <v>5</v>
      </c>
      <c r="G6" s="3" t="s">
        <v>6</v>
      </c>
      <c r="H6" s="3" t="s">
        <v>7</v>
      </c>
      <c r="I6" s="3" t="s">
        <v>8</v>
      </c>
    </row>
    <row r="7" spans="1:10" ht="15.75" customHeight="1" x14ac:dyDescent="0.25">
      <c r="A7" s="31" t="s">
        <v>9</v>
      </c>
      <c r="B7" s="34" t="s">
        <v>10</v>
      </c>
      <c r="C7" s="2" t="s">
        <v>8</v>
      </c>
      <c r="D7" s="4">
        <f>D19</f>
        <v>2206.4</v>
      </c>
      <c r="E7" s="4">
        <f t="shared" ref="E7:H7" si="0">E19</f>
        <v>2274</v>
      </c>
      <c r="F7" s="4">
        <f t="shared" si="0"/>
        <v>3918.2160000000003</v>
      </c>
      <c r="G7" s="4">
        <f t="shared" si="0"/>
        <v>2096.9899999999998</v>
      </c>
      <c r="H7" s="4">
        <f t="shared" si="0"/>
        <v>2022.8600000000001</v>
      </c>
      <c r="I7" s="4">
        <f>SUM(D7,E7,F7,G7,H7)</f>
        <v>12518.466</v>
      </c>
    </row>
    <row r="8" spans="1:10" ht="31.5" x14ac:dyDescent="0.25">
      <c r="A8" s="32"/>
      <c r="B8" s="35"/>
      <c r="C8" s="2" t="s">
        <v>11</v>
      </c>
      <c r="D8" s="14">
        <v>0</v>
      </c>
      <c r="E8" s="14">
        <v>0</v>
      </c>
      <c r="F8" s="14">
        <v>0</v>
      </c>
      <c r="G8" s="10">
        <v>0</v>
      </c>
      <c r="H8" s="10">
        <v>0</v>
      </c>
      <c r="I8" s="10">
        <f t="shared" ref="I8:I64" si="1">SUM(D8,E8,F8,G8,H8)</f>
        <v>0</v>
      </c>
    </row>
    <row r="9" spans="1:10" ht="31.5" x14ac:dyDescent="0.25">
      <c r="A9" s="32"/>
      <c r="B9" s="35"/>
      <c r="C9" s="2" t="s">
        <v>12</v>
      </c>
      <c r="D9" s="11">
        <f>D21</f>
        <v>166</v>
      </c>
      <c r="E9" s="11">
        <f t="shared" ref="E9:H11" si="2">E21</f>
        <v>198</v>
      </c>
      <c r="F9" s="11">
        <f t="shared" si="2"/>
        <v>1782</v>
      </c>
      <c r="G9" s="11">
        <f t="shared" si="2"/>
        <v>130.96</v>
      </c>
      <c r="H9" s="11">
        <f t="shared" si="2"/>
        <v>128.88999999999999</v>
      </c>
      <c r="I9" s="11">
        <f t="shared" si="1"/>
        <v>2405.85</v>
      </c>
    </row>
    <row r="10" spans="1:10" ht="31.5" x14ac:dyDescent="0.25">
      <c r="A10" s="32"/>
      <c r="B10" s="36"/>
      <c r="C10" s="2" t="s">
        <v>13</v>
      </c>
      <c r="D10" s="11">
        <f>D22</f>
        <v>2040.4</v>
      </c>
      <c r="E10" s="11">
        <f t="shared" si="2"/>
        <v>2076</v>
      </c>
      <c r="F10" s="11">
        <f t="shared" si="2"/>
        <v>2136.2160000000003</v>
      </c>
      <c r="G10" s="11">
        <f t="shared" si="2"/>
        <v>1966.03</v>
      </c>
      <c r="H10" s="11">
        <f t="shared" si="2"/>
        <v>1893.97</v>
      </c>
      <c r="I10" s="11">
        <f>SUM(D10,E10,F10,G10,H10)</f>
        <v>10112.616</v>
      </c>
    </row>
    <row r="11" spans="1:10" ht="15.75" customHeight="1" x14ac:dyDescent="0.25">
      <c r="A11" s="32"/>
      <c r="B11" s="34" t="s">
        <v>14</v>
      </c>
      <c r="C11" s="2" t="s">
        <v>8</v>
      </c>
      <c r="D11" s="11">
        <f>D23</f>
        <v>2176.4</v>
      </c>
      <c r="E11" s="11">
        <f t="shared" si="2"/>
        <v>2244</v>
      </c>
      <c r="F11" s="11">
        <f>F23</f>
        <v>3888.2160000000003</v>
      </c>
      <c r="G11" s="11">
        <f t="shared" si="2"/>
        <v>2096.9899999999998</v>
      </c>
      <c r="H11" s="11">
        <f t="shared" si="2"/>
        <v>2022.8600000000001</v>
      </c>
      <c r="I11" s="11">
        <f t="shared" si="1"/>
        <v>12428.466</v>
      </c>
    </row>
    <row r="12" spans="1:10" ht="31.5" x14ac:dyDescent="0.25">
      <c r="A12" s="32"/>
      <c r="B12" s="35"/>
      <c r="C12" s="2" t="s">
        <v>11</v>
      </c>
      <c r="D12" s="14">
        <v>0</v>
      </c>
      <c r="E12" s="14">
        <v>0</v>
      </c>
      <c r="F12" s="14">
        <v>0</v>
      </c>
      <c r="G12" s="10">
        <v>0</v>
      </c>
      <c r="H12" s="10">
        <v>0</v>
      </c>
      <c r="I12" s="10">
        <f t="shared" si="1"/>
        <v>0</v>
      </c>
    </row>
    <row r="13" spans="1:10" ht="31.5" x14ac:dyDescent="0.25">
      <c r="A13" s="32"/>
      <c r="B13" s="35"/>
      <c r="C13" s="2" t="s">
        <v>12</v>
      </c>
      <c r="D13" s="11">
        <f>D25</f>
        <v>166</v>
      </c>
      <c r="E13" s="11">
        <f t="shared" ref="E13:H15" si="3">E25</f>
        <v>198</v>
      </c>
      <c r="F13" s="11">
        <f t="shared" si="3"/>
        <v>1782</v>
      </c>
      <c r="G13" s="11">
        <f t="shared" si="3"/>
        <v>130.96</v>
      </c>
      <c r="H13" s="11">
        <f t="shared" si="3"/>
        <v>128.88999999999999</v>
      </c>
      <c r="I13" s="11">
        <f t="shared" si="1"/>
        <v>2405.85</v>
      </c>
    </row>
    <row r="14" spans="1:10" ht="31.5" x14ac:dyDescent="0.25">
      <c r="A14" s="32"/>
      <c r="B14" s="36"/>
      <c r="C14" s="2" t="s">
        <v>13</v>
      </c>
      <c r="D14" s="11">
        <f>D26</f>
        <v>2010.4</v>
      </c>
      <c r="E14" s="11">
        <f t="shared" si="3"/>
        <v>2046</v>
      </c>
      <c r="F14" s="19">
        <f t="shared" si="3"/>
        <v>2106.2160000000003</v>
      </c>
      <c r="G14" s="19">
        <f t="shared" si="3"/>
        <v>1966.03</v>
      </c>
      <c r="H14" s="19">
        <f t="shared" si="3"/>
        <v>1893.97</v>
      </c>
      <c r="I14" s="19">
        <f t="shared" si="1"/>
        <v>10022.616</v>
      </c>
    </row>
    <row r="15" spans="1:10" ht="15.75" customHeight="1" x14ac:dyDescent="0.25">
      <c r="A15" s="32"/>
      <c r="B15" s="34" t="s">
        <v>15</v>
      </c>
      <c r="C15" s="2" t="s">
        <v>8</v>
      </c>
      <c r="D15" s="11">
        <f>D27</f>
        <v>30</v>
      </c>
      <c r="E15" s="11">
        <f t="shared" si="3"/>
        <v>30</v>
      </c>
      <c r="F15" s="11">
        <f t="shared" si="3"/>
        <v>30</v>
      </c>
      <c r="G15" s="10">
        <f t="shared" si="3"/>
        <v>0</v>
      </c>
      <c r="H15" s="10">
        <f t="shared" si="3"/>
        <v>0</v>
      </c>
      <c r="I15" s="11">
        <f t="shared" si="1"/>
        <v>90</v>
      </c>
    </row>
    <row r="16" spans="1:10" ht="31.5" x14ac:dyDescent="0.25">
      <c r="A16" s="32"/>
      <c r="B16" s="35"/>
      <c r="C16" s="2" t="s">
        <v>11</v>
      </c>
      <c r="D16" s="14">
        <v>0</v>
      </c>
      <c r="E16" s="14">
        <v>0</v>
      </c>
      <c r="F16" s="14">
        <v>0</v>
      </c>
      <c r="G16" s="10">
        <v>0</v>
      </c>
      <c r="H16" s="10">
        <v>0</v>
      </c>
      <c r="I16" s="10">
        <f t="shared" si="1"/>
        <v>0</v>
      </c>
    </row>
    <row r="17" spans="1:9" ht="31.5" x14ac:dyDescent="0.25">
      <c r="A17" s="32"/>
      <c r="B17" s="35"/>
      <c r="C17" s="2" t="s">
        <v>12</v>
      </c>
      <c r="D17" s="14">
        <v>0</v>
      </c>
      <c r="E17" s="14">
        <v>0</v>
      </c>
      <c r="F17" s="14">
        <v>0</v>
      </c>
      <c r="G17" s="10">
        <v>0</v>
      </c>
      <c r="H17" s="10">
        <v>0</v>
      </c>
      <c r="I17" s="10">
        <f t="shared" si="1"/>
        <v>0</v>
      </c>
    </row>
    <row r="18" spans="1:9" ht="67.5" customHeight="1" x14ac:dyDescent="0.25">
      <c r="A18" s="33"/>
      <c r="B18" s="36"/>
      <c r="C18" s="2" t="s">
        <v>13</v>
      </c>
      <c r="D18" s="11">
        <f>D30</f>
        <v>30</v>
      </c>
      <c r="E18" s="11">
        <f t="shared" ref="E18:H19" si="4">E30</f>
        <v>30</v>
      </c>
      <c r="F18" s="11">
        <f t="shared" si="4"/>
        <v>30</v>
      </c>
      <c r="G18" s="10">
        <f t="shared" si="4"/>
        <v>0</v>
      </c>
      <c r="H18" s="10">
        <f t="shared" si="4"/>
        <v>0</v>
      </c>
      <c r="I18" s="11">
        <f t="shared" si="1"/>
        <v>90</v>
      </c>
    </row>
    <row r="19" spans="1:9" ht="15.75" customHeight="1" x14ac:dyDescent="0.25">
      <c r="A19" s="31" t="s">
        <v>16</v>
      </c>
      <c r="B19" s="34" t="s">
        <v>10</v>
      </c>
      <c r="C19" s="2" t="s">
        <v>8</v>
      </c>
      <c r="D19" s="4">
        <f>D31</f>
        <v>2206.4</v>
      </c>
      <c r="E19" s="4">
        <f t="shared" si="4"/>
        <v>2274</v>
      </c>
      <c r="F19" s="4">
        <f t="shared" si="4"/>
        <v>3918.2160000000003</v>
      </c>
      <c r="G19" s="4">
        <f t="shared" si="4"/>
        <v>2096.9899999999998</v>
      </c>
      <c r="H19" s="4">
        <f t="shared" si="4"/>
        <v>2022.8600000000001</v>
      </c>
      <c r="I19" s="4">
        <f t="shared" si="1"/>
        <v>12518.466</v>
      </c>
    </row>
    <row r="20" spans="1:9" ht="31.5" x14ac:dyDescent="0.25">
      <c r="A20" s="32"/>
      <c r="B20" s="35"/>
      <c r="C20" s="2" t="s">
        <v>11</v>
      </c>
      <c r="D20" s="5">
        <v>0</v>
      </c>
      <c r="E20" s="5">
        <v>0</v>
      </c>
      <c r="F20" s="5">
        <v>0</v>
      </c>
      <c r="G20" s="6">
        <v>0</v>
      </c>
      <c r="H20" s="6">
        <v>0</v>
      </c>
      <c r="I20" s="6">
        <f t="shared" si="1"/>
        <v>0</v>
      </c>
    </row>
    <row r="21" spans="1:9" ht="31.5" x14ac:dyDescent="0.25">
      <c r="A21" s="32"/>
      <c r="B21" s="35"/>
      <c r="C21" s="2" t="s">
        <v>12</v>
      </c>
      <c r="D21" s="4">
        <f>D33</f>
        <v>166</v>
      </c>
      <c r="E21" s="4">
        <f t="shared" ref="E21:H23" si="5">E33</f>
        <v>198</v>
      </c>
      <c r="F21" s="4">
        <f t="shared" si="5"/>
        <v>1782</v>
      </c>
      <c r="G21" s="4">
        <f t="shared" si="5"/>
        <v>130.96</v>
      </c>
      <c r="H21" s="4">
        <f t="shared" si="5"/>
        <v>128.88999999999999</v>
      </c>
      <c r="I21" s="4">
        <f t="shared" si="1"/>
        <v>2405.85</v>
      </c>
    </row>
    <row r="22" spans="1:9" ht="31.5" x14ac:dyDescent="0.25">
      <c r="A22" s="32"/>
      <c r="B22" s="36"/>
      <c r="C22" s="2" t="s">
        <v>13</v>
      </c>
      <c r="D22" s="4">
        <f>D34</f>
        <v>2040.4</v>
      </c>
      <c r="E22" s="4">
        <f t="shared" si="5"/>
        <v>2076</v>
      </c>
      <c r="F22" s="4">
        <f t="shared" si="5"/>
        <v>2136.2160000000003</v>
      </c>
      <c r="G22" s="4">
        <f t="shared" si="5"/>
        <v>1966.03</v>
      </c>
      <c r="H22" s="4">
        <f t="shared" si="5"/>
        <v>1893.97</v>
      </c>
      <c r="I22" s="4">
        <f t="shared" si="1"/>
        <v>10112.616</v>
      </c>
    </row>
    <row r="23" spans="1:9" ht="15.75" customHeight="1" x14ac:dyDescent="0.25">
      <c r="A23" s="32"/>
      <c r="B23" s="34" t="s">
        <v>14</v>
      </c>
      <c r="C23" s="2" t="s">
        <v>8</v>
      </c>
      <c r="D23" s="4">
        <f>D35</f>
        <v>2176.4</v>
      </c>
      <c r="E23" s="4">
        <f t="shared" si="5"/>
        <v>2244</v>
      </c>
      <c r="F23" s="4">
        <f t="shared" si="5"/>
        <v>3888.2160000000003</v>
      </c>
      <c r="G23" s="4">
        <f t="shared" si="5"/>
        <v>2096.9899999999998</v>
      </c>
      <c r="H23" s="4">
        <f t="shared" si="5"/>
        <v>2022.8600000000001</v>
      </c>
      <c r="I23" s="4">
        <f t="shared" si="1"/>
        <v>12428.466</v>
      </c>
    </row>
    <row r="24" spans="1:9" ht="31.5" x14ac:dyDescent="0.25">
      <c r="A24" s="32"/>
      <c r="B24" s="35"/>
      <c r="C24" s="2" t="s">
        <v>11</v>
      </c>
      <c r="D24" s="14">
        <v>0</v>
      </c>
      <c r="E24" s="14">
        <v>0</v>
      </c>
      <c r="F24" s="14">
        <v>0</v>
      </c>
      <c r="G24" s="10">
        <v>0</v>
      </c>
      <c r="H24" s="10">
        <v>0</v>
      </c>
      <c r="I24" s="10">
        <f t="shared" si="1"/>
        <v>0</v>
      </c>
    </row>
    <row r="25" spans="1:9" ht="31.5" x14ac:dyDescent="0.25">
      <c r="A25" s="32"/>
      <c r="B25" s="35"/>
      <c r="C25" s="2" t="s">
        <v>12</v>
      </c>
      <c r="D25" s="11">
        <f>D37</f>
        <v>166</v>
      </c>
      <c r="E25" s="11">
        <f t="shared" ref="E25:H27" si="6">E37</f>
        <v>198</v>
      </c>
      <c r="F25" s="11">
        <f t="shared" si="6"/>
        <v>1782</v>
      </c>
      <c r="G25" s="11">
        <f t="shared" si="6"/>
        <v>130.96</v>
      </c>
      <c r="H25" s="11">
        <f t="shared" si="6"/>
        <v>128.88999999999999</v>
      </c>
      <c r="I25" s="11">
        <f t="shared" si="1"/>
        <v>2405.85</v>
      </c>
    </row>
    <row r="26" spans="1:9" ht="31.5" x14ac:dyDescent="0.25">
      <c r="A26" s="32"/>
      <c r="B26" s="36"/>
      <c r="C26" s="2" t="s">
        <v>13</v>
      </c>
      <c r="D26" s="11">
        <f>D38</f>
        <v>2010.4</v>
      </c>
      <c r="E26" s="11">
        <f t="shared" si="6"/>
        <v>2046</v>
      </c>
      <c r="F26" s="11">
        <f t="shared" si="6"/>
        <v>2106.2160000000003</v>
      </c>
      <c r="G26" s="11">
        <f t="shared" si="6"/>
        <v>1966.03</v>
      </c>
      <c r="H26" s="11">
        <f t="shared" si="6"/>
        <v>1893.97</v>
      </c>
      <c r="I26" s="11">
        <f t="shared" si="1"/>
        <v>10022.616</v>
      </c>
    </row>
    <row r="27" spans="1:9" ht="15.75" customHeight="1" x14ac:dyDescent="0.25">
      <c r="A27" s="32"/>
      <c r="B27" s="34" t="s">
        <v>15</v>
      </c>
      <c r="C27" s="2" t="s">
        <v>8</v>
      </c>
      <c r="D27" s="11">
        <f>D39</f>
        <v>30</v>
      </c>
      <c r="E27" s="11">
        <f t="shared" si="6"/>
        <v>30</v>
      </c>
      <c r="F27" s="11">
        <f t="shared" si="6"/>
        <v>30</v>
      </c>
      <c r="G27" s="11">
        <f t="shared" si="6"/>
        <v>0</v>
      </c>
      <c r="H27" s="11">
        <f t="shared" si="6"/>
        <v>0</v>
      </c>
      <c r="I27" s="11">
        <f t="shared" si="1"/>
        <v>90</v>
      </c>
    </row>
    <row r="28" spans="1:9" ht="31.5" x14ac:dyDescent="0.25">
      <c r="A28" s="32"/>
      <c r="B28" s="35"/>
      <c r="C28" s="2" t="s">
        <v>11</v>
      </c>
      <c r="D28" s="14">
        <v>0</v>
      </c>
      <c r="E28" s="14">
        <v>0</v>
      </c>
      <c r="F28" s="14">
        <v>0</v>
      </c>
      <c r="G28" s="10">
        <v>0</v>
      </c>
      <c r="H28" s="10">
        <v>0</v>
      </c>
      <c r="I28" s="10">
        <f t="shared" si="1"/>
        <v>0</v>
      </c>
    </row>
    <row r="29" spans="1:9" ht="31.5" x14ac:dyDescent="0.25">
      <c r="A29" s="32"/>
      <c r="B29" s="35"/>
      <c r="C29" s="2" t="s">
        <v>12</v>
      </c>
      <c r="D29" s="14">
        <v>0</v>
      </c>
      <c r="E29" s="14">
        <v>0</v>
      </c>
      <c r="F29" s="14">
        <v>0</v>
      </c>
      <c r="G29" s="10">
        <v>0</v>
      </c>
      <c r="H29" s="10">
        <v>0</v>
      </c>
      <c r="I29" s="10">
        <f t="shared" si="1"/>
        <v>0</v>
      </c>
    </row>
    <row r="30" spans="1:9" ht="66.75" customHeight="1" x14ac:dyDescent="0.25">
      <c r="A30" s="33"/>
      <c r="B30" s="36"/>
      <c r="C30" s="2" t="s">
        <v>13</v>
      </c>
      <c r="D30" s="11">
        <f>D42</f>
        <v>30</v>
      </c>
      <c r="E30" s="11">
        <f t="shared" ref="E30:H30" si="7">E42</f>
        <v>30</v>
      </c>
      <c r="F30" s="11">
        <f t="shared" si="7"/>
        <v>30</v>
      </c>
      <c r="G30" s="10">
        <f t="shared" si="7"/>
        <v>0</v>
      </c>
      <c r="H30" s="10">
        <f t="shared" si="7"/>
        <v>0</v>
      </c>
      <c r="I30" s="11">
        <f t="shared" si="1"/>
        <v>90</v>
      </c>
    </row>
    <row r="31" spans="1:9" ht="15.75" customHeight="1" x14ac:dyDescent="0.25">
      <c r="A31" s="31" t="s">
        <v>17</v>
      </c>
      <c r="B31" s="34" t="s">
        <v>10</v>
      </c>
      <c r="C31" s="2" t="s">
        <v>8</v>
      </c>
      <c r="D31" s="4">
        <f>D35+D39</f>
        <v>2206.4</v>
      </c>
      <c r="E31" s="4">
        <f t="shared" ref="E31:H31" si="8">E35+E39</f>
        <v>2274</v>
      </c>
      <c r="F31" s="4">
        <f t="shared" si="8"/>
        <v>3918.2160000000003</v>
      </c>
      <c r="G31" s="4">
        <f t="shared" si="8"/>
        <v>2096.9899999999998</v>
      </c>
      <c r="H31" s="4">
        <f t="shared" si="8"/>
        <v>2022.8600000000001</v>
      </c>
      <c r="I31" s="4">
        <f t="shared" si="1"/>
        <v>12518.466</v>
      </c>
    </row>
    <row r="32" spans="1:9" ht="31.5" x14ac:dyDescent="0.25">
      <c r="A32" s="32"/>
      <c r="B32" s="35"/>
      <c r="C32" s="2" t="s">
        <v>11</v>
      </c>
      <c r="D32" s="14">
        <v>0</v>
      </c>
      <c r="E32" s="14">
        <v>0</v>
      </c>
      <c r="F32" s="14">
        <v>0</v>
      </c>
      <c r="G32" s="10">
        <v>0</v>
      </c>
      <c r="H32" s="10">
        <v>0</v>
      </c>
      <c r="I32" s="10">
        <f t="shared" si="1"/>
        <v>0</v>
      </c>
    </row>
    <row r="33" spans="1:9" ht="31.5" x14ac:dyDescent="0.25">
      <c r="A33" s="32"/>
      <c r="B33" s="35"/>
      <c r="C33" s="2" t="s">
        <v>12</v>
      </c>
      <c r="D33" s="11">
        <f>D37+D41</f>
        <v>166</v>
      </c>
      <c r="E33" s="11">
        <f>SUM(E51,E60,E65)</f>
        <v>198</v>
      </c>
      <c r="F33" s="11">
        <f>SUM(F51,F60,F65,F68)</f>
        <v>1782</v>
      </c>
      <c r="G33" s="11">
        <f>SUM(G51,G60,G65)</f>
        <v>130.96</v>
      </c>
      <c r="H33" s="11">
        <f>SUM(H51,H60,H65)</f>
        <v>128.88999999999999</v>
      </c>
      <c r="I33" s="11">
        <f t="shared" si="1"/>
        <v>2405.85</v>
      </c>
    </row>
    <row r="34" spans="1:9" ht="31.5" x14ac:dyDescent="0.25">
      <c r="A34" s="32"/>
      <c r="B34" s="36"/>
      <c r="C34" s="2" t="s">
        <v>13</v>
      </c>
      <c r="D34" s="11">
        <f>SUM(D38,D42)</f>
        <v>2040.4</v>
      </c>
      <c r="E34" s="11">
        <f t="shared" ref="E34:H34" si="9">SUM(E38,E42)</f>
        <v>2076</v>
      </c>
      <c r="F34" s="11">
        <f>F42+F38</f>
        <v>2136.2160000000003</v>
      </c>
      <c r="G34" s="11">
        <f t="shared" si="9"/>
        <v>1966.03</v>
      </c>
      <c r="H34" s="11">
        <f t="shared" si="9"/>
        <v>1893.97</v>
      </c>
      <c r="I34" s="11">
        <f t="shared" si="1"/>
        <v>10112.616</v>
      </c>
    </row>
    <row r="35" spans="1:9" ht="15.75" customHeight="1" x14ac:dyDescent="0.25">
      <c r="A35" s="32"/>
      <c r="B35" s="34" t="s">
        <v>14</v>
      </c>
      <c r="C35" s="2" t="s">
        <v>8</v>
      </c>
      <c r="D35" s="11">
        <f>SUM(D36,D37,D38)</f>
        <v>2176.4</v>
      </c>
      <c r="E35" s="11">
        <f t="shared" ref="E35:H35" si="10">SUM(E36,E37,E38)</f>
        <v>2244</v>
      </c>
      <c r="F35" s="11">
        <f t="shared" si="10"/>
        <v>3888.2160000000003</v>
      </c>
      <c r="G35" s="11">
        <f t="shared" si="10"/>
        <v>2096.9899999999998</v>
      </c>
      <c r="H35" s="11">
        <f t="shared" si="10"/>
        <v>2022.8600000000001</v>
      </c>
      <c r="I35" s="11">
        <f t="shared" si="1"/>
        <v>12428.466</v>
      </c>
    </row>
    <row r="36" spans="1:9" ht="31.5" x14ac:dyDescent="0.25">
      <c r="A36" s="32"/>
      <c r="B36" s="35"/>
      <c r="C36" s="2" t="s">
        <v>11</v>
      </c>
      <c r="D36" s="14">
        <v>0</v>
      </c>
      <c r="E36" s="14">
        <v>0</v>
      </c>
      <c r="F36" s="14">
        <v>0</v>
      </c>
      <c r="G36" s="10">
        <v>0</v>
      </c>
      <c r="H36" s="10">
        <v>0</v>
      </c>
      <c r="I36" s="10">
        <f t="shared" si="1"/>
        <v>0</v>
      </c>
    </row>
    <row r="37" spans="1:9" ht="31.5" x14ac:dyDescent="0.25">
      <c r="A37" s="32"/>
      <c r="B37" s="35"/>
      <c r="C37" s="2" t="s">
        <v>12</v>
      </c>
      <c r="D37" s="11">
        <f>D51+D60+D65</f>
        <v>166</v>
      </c>
      <c r="E37" s="11">
        <f>SUM(E51,E60,E65)</f>
        <v>198</v>
      </c>
      <c r="F37" s="11">
        <f>SUM(F51,F60,F65,F68)</f>
        <v>1782</v>
      </c>
      <c r="G37" s="11">
        <f>SUM(G51,G60,G65)</f>
        <v>130.96</v>
      </c>
      <c r="H37" s="11">
        <f>SUM(H51,H60,H65)</f>
        <v>128.88999999999999</v>
      </c>
      <c r="I37" s="11">
        <f t="shared" si="1"/>
        <v>2405.85</v>
      </c>
    </row>
    <row r="38" spans="1:9" ht="41.25" customHeight="1" x14ac:dyDescent="0.25">
      <c r="A38" s="32"/>
      <c r="B38" s="36"/>
      <c r="C38" s="2" t="s">
        <v>13</v>
      </c>
      <c r="D38" s="11">
        <f>SUM(D43,D45,D44,D46,D48,D49,D52,D53,D54,D55,D56,D57,D58,D61,D62,D63)</f>
        <v>2010.4</v>
      </c>
      <c r="E38" s="11">
        <f>SUM(E43,E45,E44,E46,E48,E49,E52,E53,E54,E55,E56,E57,E58,E61,E62,E63)</f>
        <v>2046</v>
      </c>
      <c r="F38" s="19">
        <f>SUM(F43,F45,F44,F46,F48,F49,F52,F53,F54,F55,F56,F57,F58,F61,F62,F63,F66,F69)</f>
        <v>2106.2160000000003</v>
      </c>
      <c r="G38" s="19">
        <f>SUM(G43,G45,G44,G46,G48,G49,G52,G53,G54,G55,G56,G57,G58,G61,G62,G63+G66)</f>
        <v>1966.03</v>
      </c>
      <c r="H38" s="19">
        <f>SUM(H43,H45,H44,H46,H48,H49,H52,H53,H54,H55,H56,H57,H58,H61,H62,H63+H66)</f>
        <v>1893.97</v>
      </c>
      <c r="I38" s="19">
        <f t="shared" si="1"/>
        <v>10022.616</v>
      </c>
    </row>
    <row r="39" spans="1:9" ht="15.75" customHeight="1" x14ac:dyDescent="0.25">
      <c r="A39" s="32"/>
      <c r="B39" s="34" t="s">
        <v>15</v>
      </c>
      <c r="C39" s="2" t="s">
        <v>8</v>
      </c>
      <c r="D39" s="11">
        <f>SUM(D40,D41,D42)</f>
        <v>30</v>
      </c>
      <c r="E39" s="11">
        <f t="shared" ref="E39:H39" si="11">SUM(E40,E41,E42)</f>
        <v>30</v>
      </c>
      <c r="F39" s="11">
        <f t="shared" si="11"/>
        <v>30</v>
      </c>
      <c r="G39" s="10">
        <f t="shared" si="11"/>
        <v>0</v>
      </c>
      <c r="H39" s="10">
        <f t="shared" si="11"/>
        <v>0</v>
      </c>
      <c r="I39" s="11">
        <f t="shared" si="1"/>
        <v>90</v>
      </c>
    </row>
    <row r="40" spans="1:9" ht="31.5" x14ac:dyDescent="0.25">
      <c r="A40" s="32"/>
      <c r="B40" s="35"/>
      <c r="C40" s="2" t="s">
        <v>11</v>
      </c>
      <c r="D40" s="14">
        <v>0</v>
      </c>
      <c r="E40" s="14">
        <v>0</v>
      </c>
      <c r="F40" s="14">
        <v>0</v>
      </c>
      <c r="G40" s="10">
        <v>0</v>
      </c>
      <c r="H40" s="10">
        <v>0</v>
      </c>
      <c r="I40" s="10">
        <f t="shared" si="1"/>
        <v>0</v>
      </c>
    </row>
    <row r="41" spans="1:9" ht="31.5" x14ac:dyDescent="0.25">
      <c r="A41" s="32"/>
      <c r="B41" s="35"/>
      <c r="C41" s="2" t="s">
        <v>12</v>
      </c>
      <c r="D41" s="14">
        <v>0</v>
      </c>
      <c r="E41" s="14">
        <v>0</v>
      </c>
      <c r="F41" s="14">
        <v>0</v>
      </c>
      <c r="G41" s="10">
        <v>0</v>
      </c>
      <c r="H41" s="10">
        <v>0</v>
      </c>
      <c r="I41" s="10">
        <f t="shared" si="1"/>
        <v>0</v>
      </c>
    </row>
    <row r="42" spans="1:9" ht="64.5" customHeight="1" x14ac:dyDescent="0.25">
      <c r="A42" s="33"/>
      <c r="B42" s="36"/>
      <c r="C42" s="2" t="s">
        <v>13</v>
      </c>
      <c r="D42" s="11">
        <f>D47</f>
        <v>30</v>
      </c>
      <c r="E42" s="11">
        <f t="shared" ref="E42:F42" si="12">E47</f>
        <v>30</v>
      </c>
      <c r="F42" s="11">
        <f t="shared" si="12"/>
        <v>30</v>
      </c>
      <c r="G42" s="10">
        <f>G47</f>
        <v>0</v>
      </c>
      <c r="H42" s="10">
        <f>H47</f>
        <v>0</v>
      </c>
      <c r="I42" s="11">
        <f t="shared" si="1"/>
        <v>90</v>
      </c>
    </row>
    <row r="43" spans="1:9" ht="142.5" customHeight="1" x14ac:dyDescent="0.25">
      <c r="A43" s="21" t="s">
        <v>18</v>
      </c>
      <c r="B43" s="15" t="s">
        <v>19</v>
      </c>
      <c r="C43" s="15" t="s">
        <v>13</v>
      </c>
      <c r="D43" s="14">
        <v>0</v>
      </c>
      <c r="E43" s="14">
        <v>0</v>
      </c>
      <c r="F43" s="14">
        <v>0</v>
      </c>
      <c r="G43" s="10">
        <v>0</v>
      </c>
      <c r="H43" s="10">
        <v>0</v>
      </c>
      <c r="I43" s="10">
        <f t="shared" si="1"/>
        <v>0</v>
      </c>
    </row>
    <row r="44" spans="1:9" ht="110.25" x14ac:dyDescent="0.25">
      <c r="A44" s="21" t="s">
        <v>20</v>
      </c>
      <c r="B44" s="15" t="s">
        <v>19</v>
      </c>
      <c r="C44" s="15" t="s">
        <v>13</v>
      </c>
      <c r="D44" s="14">
        <v>0</v>
      </c>
      <c r="E44" s="14">
        <v>0</v>
      </c>
      <c r="F44" s="14">
        <v>0</v>
      </c>
      <c r="G44" s="10">
        <v>0</v>
      </c>
      <c r="H44" s="10">
        <v>0</v>
      </c>
      <c r="I44" s="10">
        <f t="shared" si="1"/>
        <v>0</v>
      </c>
    </row>
    <row r="45" spans="1:9" ht="189" x14ac:dyDescent="0.25">
      <c r="A45" s="18" t="s">
        <v>21</v>
      </c>
      <c r="B45" s="15" t="s">
        <v>19</v>
      </c>
      <c r="C45" s="15" t="s">
        <v>13</v>
      </c>
      <c r="D45" s="14">
        <v>0</v>
      </c>
      <c r="E45" s="14">
        <v>0</v>
      </c>
      <c r="F45" s="14">
        <v>0</v>
      </c>
      <c r="G45" s="10">
        <v>0</v>
      </c>
      <c r="H45" s="10">
        <v>0</v>
      </c>
      <c r="I45" s="10">
        <f t="shared" si="1"/>
        <v>0</v>
      </c>
    </row>
    <row r="46" spans="1:9" ht="195" customHeight="1" x14ac:dyDescent="0.25">
      <c r="A46" s="18" t="s">
        <v>22</v>
      </c>
      <c r="B46" s="15" t="s">
        <v>19</v>
      </c>
      <c r="C46" s="15" t="s">
        <v>13</v>
      </c>
      <c r="D46" s="11">
        <v>10</v>
      </c>
      <c r="E46" s="11">
        <f>10-0.08</f>
        <v>9.92</v>
      </c>
      <c r="F46" s="11">
        <v>9.9</v>
      </c>
      <c r="G46" s="11">
        <v>0</v>
      </c>
      <c r="H46" s="11">
        <v>0</v>
      </c>
      <c r="I46" s="11">
        <f>SUM(D46,E46,F46,G46,H46)</f>
        <v>29.82</v>
      </c>
    </row>
    <row r="47" spans="1:9" ht="254.25" customHeight="1" x14ac:dyDescent="0.25">
      <c r="A47" s="18" t="s">
        <v>23</v>
      </c>
      <c r="B47" s="15" t="s">
        <v>24</v>
      </c>
      <c r="C47" s="15" t="s">
        <v>13</v>
      </c>
      <c r="D47" s="11">
        <v>30</v>
      </c>
      <c r="E47" s="11">
        <v>30</v>
      </c>
      <c r="F47" s="11">
        <v>30</v>
      </c>
      <c r="G47" s="11">
        <v>0</v>
      </c>
      <c r="H47" s="11">
        <v>0</v>
      </c>
      <c r="I47" s="11">
        <f t="shared" si="1"/>
        <v>90</v>
      </c>
    </row>
    <row r="48" spans="1:9" ht="129" customHeight="1" x14ac:dyDescent="0.25">
      <c r="A48" s="18" t="s">
        <v>25</v>
      </c>
      <c r="B48" s="15" t="s">
        <v>26</v>
      </c>
      <c r="C48" s="15" t="s">
        <v>13</v>
      </c>
      <c r="D48" s="14">
        <v>0</v>
      </c>
      <c r="E48" s="14">
        <v>0</v>
      </c>
      <c r="F48" s="14">
        <v>0</v>
      </c>
      <c r="G48" s="10">
        <v>0</v>
      </c>
      <c r="H48" s="10">
        <v>0</v>
      </c>
      <c r="I48" s="10">
        <f t="shared" si="1"/>
        <v>0</v>
      </c>
    </row>
    <row r="49" spans="1:9" ht="99.75" customHeight="1" x14ac:dyDescent="0.25">
      <c r="A49" s="18" t="s">
        <v>27</v>
      </c>
      <c r="B49" s="15" t="s">
        <v>14</v>
      </c>
      <c r="C49" s="15" t="s">
        <v>13</v>
      </c>
      <c r="D49" s="14">
        <v>0</v>
      </c>
      <c r="E49" s="14">
        <v>0</v>
      </c>
      <c r="F49" s="14">
        <v>0</v>
      </c>
      <c r="G49" s="10">
        <v>0</v>
      </c>
      <c r="H49" s="10">
        <v>0</v>
      </c>
      <c r="I49" s="10">
        <f t="shared" si="1"/>
        <v>0</v>
      </c>
    </row>
    <row r="50" spans="1:9" ht="17.25" customHeight="1" x14ac:dyDescent="0.25">
      <c r="A50" s="37" t="s">
        <v>28</v>
      </c>
      <c r="B50" s="34" t="s">
        <v>14</v>
      </c>
      <c r="C50" s="16" t="s">
        <v>8</v>
      </c>
      <c r="D50" s="11">
        <f>SUM(D51,D52)</f>
        <v>81</v>
      </c>
      <c r="E50" s="11">
        <f>SUM(E52,E51)</f>
        <v>93</v>
      </c>
      <c r="F50" s="11">
        <f t="shared" ref="F50:H50" si="13">SUM(F52,F51)</f>
        <v>92.9</v>
      </c>
      <c r="G50" s="11">
        <f t="shared" si="13"/>
        <v>61.6</v>
      </c>
      <c r="H50" s="11">
        <f t="shared" si="13"/>
        <v>60.6</v>
      </c>
      <c r="I50" s="11">
        <f t="shared" si="1"/>
        <v>389.1</v>
      </c>
    </row>
    <row r="51" spans="1:9" ht="31.5" x14ac:dyDescent="0.25">
      <c r="A51" s="38"/>
      <c r="B51" s="35"/>
      <c r="C51" s="15" t="s">
        <v>29</v>
      </c>
      <c r="D51" s="11">
        <v>80</v>
      </c>
      <c r="E51" s="11">
        <v>92</v>
      </c>
      <c r="F51" s="11">
        <v>92</v>
      </c>
      <c r="G51" s="11">
        <v>61</v>
      </c>
      <c r="H51" s="11">
        <v>60</v>
      </c>
      <c r="I51" s="11">
        <f t="shared" si="1"/>
        <v>385</v>
      </c>
    </row>
    <row r="52" spans="1:9" ht="238.5" customHeight="1" x14ac:dyDescent="0.25">
      <c r="A52" s="39"/>
      <c r="B52" s="36"/>
      <c r="C52" s="15" t="s">
        <v>30</v>
      </c>
      <c r="D52" s="11">
        <v>1</v>
      </c>
      <c r="E52" s="11">
        <v>1</v>
      </c>
      <c r="F52" s="11">
        <v>0.9</v>
      </c>
      <c r="G52" s="11">
        <v>0.6</v>
      </c>
      <c r="H52" s="11">
        <v>0.6</v>
      </c>
      <c r="I52" s="11">
        <f t="shared" si="1"/>
        <v>4.0999999999999996</v>
      </c>
    </row>
    <row r="53" spans="1:9" ht="94.5" x14ac:dyDescent="0.25">
      <c r="A53" s="18" t="s">
        <v>31</v>
      </c>
      <c r="B53" s="15" t="s">
        <v>14</v>
      </c>
      <c r="C53" s="15" t="s">
        <v>13</v>
      </c>
      <c r="D53" s="11">
        <v>1962</v>
      </c>
      <c r="E53" s="11">
        <v>1962</v>
      </c>
      <c r="F53" s="11">
        <f>1962+76-50</f>
        <v>1988</v>
      </c>
      <c r="G53" s="11">
        <v>1962</v>
      </c>
      <c r="H53" s="11">
        <v>1890</v>
      </c>
      <c r="I53" s="11">
        <f t="shared" si="1"/>
        <v>9764</v>
      </c>
    </row>
    <row r="54" spans="1:9" ht="283.5" x14ac:dyDescent="0.25">
      <c r="A54" s="18" t="s">
        <v>32</v>
      </c>
      <c r="B54" s="15" t="s">
        <v>14</v>
      </c>
      <c r="C54" s="15" t="s">
        <v>13</v>
      </c>
      <c r="D54" s="9">
        <v>0</v>
      </c>
      <c r="E54" s="9">
        <v>0</v>
      </c>
      <c r="F54" s="9">
        <v>0</v>
      </c>
      <c r="G54" s="10">
        <v>0</v>
      </c>
      <c r="H54" s="10">
        <v>0</v>
      </c>
      <c r="I54" s="10">
        <f t="shared" si="1"/>
        <v>0</v>
      </c>
    </row>
    <row r="55" spans="1:9" ht="173.25" x14ac:dyDescent="0.25">
      <c r="A55" s="7" t="s">
        <v>33</v>
      </c>
      <c r="B55" s="15" t="s">
        <v>14</v>
      </c>
      <c r="C55" s="15" t="s">
        <v>13</v>
      </c>
      <c r="D55" s="9">
        <v>0</v>
      </c>
      <c r="E55" s="9">
        <v>0</v>
      </c>
      <c r="F55" s="9">
        <v>0</v>
      </c>
      <c r="G55" s="10">
        <v>0</v>
      </c>
      <c r="H55" s="10">
        <v>0</v>
      </c>
      <c r="I55" s="10">
        <f t="shared" si="1"/>
        <v>0</v>
      </c>
    </row>
    <row r="56" spans="1:9" ht="345.75" customHeight="1" x14ac:dyDescent="0.25">
      <c r="A56" s="18" t="s">
        <v>34</v>
      </c>
      <c r="B56" s="15" t="s">
        <v>14</v>
      </c>
      <c r="C56" s="15" t="s">
        <v>13</v>
      </c>
      <c r="D56" s="9">
        <v>0</v>
      </c>
      <c r="E56" s="9">
        <v>0</v>
      </c>
      <c r="F56" s="9">
        <v>0</v>
      </c>
      <c r="G56" s="10">
        <v>0</v>
      </c>
      <c r="H56" s="10">
        <v>0</v>
      </c>
      <c r="I56" s="10">
        <f t="shared" si="1"/>
        <v>0</v>
      </c>
    </row>
    <row r="57" spans="1:9" ht="192.75" customHeight="1" x14ac:dyDescent="0.25">
      <c r="A57" s="20" t="s">
        <v>35</v>
      </c>
      <c r="B57" s="15" t="s">
        <v>14</v>
      </c>
      <c r="C57" s="15" t="s">
        <v>13</v>
      </c>
      <c r="D57" s="14">
        <v>0</v>
      </c>
      <c r="E57" s="14">
        <v>0</v>
      </c>
      <c r="F57" s="14">
        <v>0</v>
      </c>
      <c r="G57" s="10">
        <v>0</v>
      </c>
      <c r="H57" s="10">
        <v>0</v>
      </c>
      <c r="I57" s="10">
        <f t="shared" si="1"/>
        <v>0</v>
      </c>
    </row>
    <row r="58" spans="1:9" ht="270.75" customHeight="1" x14ac:dyDescent="0.25">
      <c r="A58" s="8" t="s">
        <v>43</v>
      </c>
      <c r="B58" s="15" t="s">
        <v>14</v>
      </c>
      <c r="C58" s="15" t="s">
        <v>13</v>
      </c>
      <c r="D58" s="14">
        <v>0</v>
      </c>
      <c r="E58" s="14">
        <v>0</v>
      </c>
      <c r="F58" s="14">
        <v>0</v>
      </c>
      <c r="G58" s="10">
        <v>0</v>
      </c>
      <c r="H58" s="10">
        <v>0</v>
      </c>
      <c r="I58" s="10">
        <f t="shared" si="1"/>
        <v>0</v>
      </c>
    </row>
    <row r="59" spans="1:9" ht="15.75" customHeight="1" x14ac:dyDescent="0.25">
      <c r="A59" s="28" t="s">
        <v>36</v>
      </c>
      <c r="B59" s="31" t="s">
        <v>14</v>
      </c>
      <c r="C59" s="15" t="s">
        <v>8</v>
      </c>
      <c r="D59" s="4">
        <f>SUM(D60:D61)</f>
        <v>15.8</v>
      </c>
      <c r="E59" s="4">
        <f>SUM(E61,E60)</f>
        <v>14.28</v>
      </c>
      <c r="F59" s="4">
        <f t="shared" ref="F59:H59" si="14">SUM(F61,F60)</f>
        <v>14.28</v>
      </c>
      <c r="G59" s="4">
        <f t="shared" si="14"/>
        <v>9.1800000000000015</v>
      </c>
      <c r="H59" s="4">
        <f t="shared" si="14"/>
        <v>9.1100000000000012</v>
      </c>
      <c r="I59" s="4">
        <f t="shared" si="1"/>
        <v>62.65</v>
      </c>
    </row>
    <row r="60" spans="1:9" ht="31.5" x14ac:dyDescent="0.25">
      <c r="A60" s="29"/>
      <c r="B60" s="32"/>
      <c r="C60" s="15" t="s">
        <v>12</v>
      </c>
      <c r="D60" s="4">
        <v>14</v>
      </c>
      <c r="E60" s="4">
        <v>14</v>
      </c>
      <c r="F60" s="4">
        <f>5+9</f>
        <v>14</v>
      </c>
      <c r="G60" s="4">
        <f>3+5.96</f>
        <v>8.9600000000000009</v>
      </c>
      <c r="H60" s="4">
        <f>3+5.89</f>
        <v>8.89</v>
      </c>
      <c r="I60" s="4">
        <f t="shared" si="1"/>
        <v>59.85</v>
      </c>
    </row>
    <row r="61" spans="1:9" ht="83.25" customHeight="1" x14ac:dyDescent="0.25">
      <c r="A61" s="30"/>
      <c r="B61" s="33"/>
      <c r="C61" s="15" t="s">
        <v>13</v>
      </c>
      <c r="D61" s="4">
        <v>1.8</v>
      </c>
      <c r="E61" s="4">
        <v>0.28000000000000003</v>
      </c>
      <c r="F61" s="4">
        <v>0.28000000000000003</v>
      </c>
      <c r="G61" s="4">
        <v>0.22</v>
      </c>
      <c r="H61" s="4">
        <v>0.22</v>
      </c>
      <c r="I61" s="4">
        <f t="shared" si="1"/>
        <v>2.8000000000000007</v>
      </c>
    </row>
    <row r="62" spans="1:9" ht="333" customHeight="1" x14ac:dyDescent="0.25">
      <c r="A62" s="8" t="s">
        <v>37</v>
      </c>
      <c r="B62" s="15" t="s">
        <v>14</v>
      </c>
      <c r="C62" s="15" t="s">
        <v>13</v>
      </c>
      <c r="D62" s="4">
        <v>3.2</v>
      </c>
      <c r="E62" s="4">
        <f>7.92+0.08</f>
        <v>8</v>
      </c>
      <c r="F62" s="4">
        <v>8</v>
      </c>
      <c r="G62" s="4">
        <v>0</v>
      </c>
      <c r="H62" s="4">
        <v>0</v>
      </c>
      <c r="I62" s="4">
        <f t="shared" si="1"/>
        <v>19.2</v>
      </c>
    </row>
    <row r="63" spans="1:9" ht="223.5" customHeight="1" x14ac:dyDescent="0.25">
      <c r="A63" s="8" t="s">
        <v>38</v>
      </c>
      <c r="B63" s="15" t="s">
        <v>14</v>
      </c>
      <c r="C63" s="15" t="s">
        <v>13</v>
      </c>
      <c r="D63" s="11">
        <v>32.4</v>
      </c>
      <c r="E63" s="11">
        <v>64.8</v>
      </c>
      <c r="F63" s="11">
        <v>44.8</v>
      </c>
      <c r="G63" s="11">
        <v>0</v>
      </c>
      <c r="H63" s="11">
        <v>0</v>
      </c>
      <c r="I63" s="11">
        <f t="shared" si="1"/>
        <v>142</v>
      </c>
    </row>
    <row r="64" spans="1:9" ht="15.75" customHeight="1" x14ac:dyDescent="0.25">
      <c r="A64" s="22" t="s">
        <v>39</v>
      </c>
      <c r="B64" s="25" t="s">
        <v>14</v>
      </c>
      <c r="C64" s="15" t="s">
        <v>42</v>
      </c>
      <c r="D64" s="11">
        <f>D65</f>
        <v>72</v>
      </c>
      <c r="E64" s="11">
        <f t="shared" ref="E64" si="15">E65</f>
        <v>92</v>
      </c>
      <c r="F64" s="11">
        <f>F65+F66</f>
        <v>96.841999999999999</v>
      </c>
      <c r="G64" s="11">
        <f>SUM(G65:G66)</f>
        <v>64.209999999999994</v>
      </c>
      <c r="H64" s="11">
        <f>SUM(H65:H66)</f>
        <v>63.15</v>
      </c>
      <c r="I64" s="11">
        <f t="shared" si="1"/>
        <v>388.20199999999994</v>
      </c>
    </row>
    <row r="65" spans="1:9" ht="47.25" customHeight="1" x14ac:dyDescent="0.25">
      <c r="A65" s="23"/>
      <c r="B65" s="26"/>
      <c r="C65" s="17" t="s">
        <v>12</v>
      </c>
      <c r="D65" s="12">
        <v>72</v>
      </c>
      <c r="E65" s="12">
        <v>92</v>
      </c>
      <c r="F65" s="12">
        <v>92</v>
      </c>
      <c r="G65" s="11">
        <v>61</v>
      </c>
      <c r="H65" s="11">
        <v>60</v>
      </c>
      <c r="I65" s="11">
        <f>SUM(D65,E65,F65,G65,H65)</f>
        <v>377</v>
      </c>
    </row>
    <row r="66" spans="1:9" ht="54" customHeight="1" x14ac:dyDescent="0.25">
      <c r="A66" s="24"/>
      <c r="B66" s="27"/>
      <c r="C66" s="17" t="s">
        <v>13</v>
      </c>
      <c r="D66" s="13"/>
      <c r="E66" s="13"/>
      <c r="F66" s="12">
        <v>4.8419999999999996</v>
      </c>
      <c r="G66" s="11">
        <v>3.21</v>
      </c>
      <c r="H66" s="14">
        <v>3.15</v>
      </c>
      <c r="I66" s="11">
        <f>SUM(D66,E66,F66,G66,H66)</f>
        <v>11.202</v>
      </c>
    </row>
    <row r="67" spans="1:9" ht="15.75" customHeight="1" x14ac:dyDescent="0.25">
      <c r="A67" s="22" t="s">
        <v>44</v>
      </c>
      <c r="B67" s="25" t="s">
        <v>14</v>
      </c>
      <c r="C67" s="15" t="s">
        <v>42</v>
      </c>
      <c r="D67" s="11"/>
      <c r="E67" s="11"/>
      <c r="F67" s="11">
        <f>SUM(F68:F69)</f>
        <v>1633.4939999999999</v>
      </c>
      <c r="G67" s="11"/>
      <c r="H67" s="11"/>
      <c r="I67" s="11">
        <f>F67</f>
        <v>1633.4939999999999</v>
      </c>
    </row>
    <row r="68" spans="1:9" ht="47.25" customHeight="1" x14ac:dyDescent="0.25">
      <c r="A68" s="23"/>
      <c r="B68" s="26"/>
      <c r="C68" s="17" t="s">
        <v>12</v>
      </c>
      <c r="D68" s="12"/>
      <c r="E68" s="12"/>
      <c r="F68" s="12">
        <v>1584</v>
      </c>
      <c r="G68" s="11"/>
      <c r="H68" s="11"/>
      <c r="I68" s="11">
        <f>F68</f>
        <v>1584</v>
      </c>
    </row>
    <row r="69" spans="1:9" ht="200.25" customHeight="1" x14ac:dyDescent="0.25">
      <c r="A69" s="24"/>
      <c r="B69" s="27"/>
      <c r="C69" s="17" t="s">
        <v>13</v>
      </c>
      <c r="D69" s="13"/>
      <c r="E69" s="13"/>
      <c r="F69" s="12">
        <v>49.494</v>
      </c>
      <c r="G69" s="11"/>
      <c r="H69" s="14"/>
      <c r="I69" s="11">
        <f>F69</f>
        <v>49.494</v>
      </c>
    </row>
  </sheetData>
  <mergeCells count="28">
    <mergeCell ref="A5:A6"/>
    <mergeCell ref="B5:B6"/>
    <mergeCell ref="C5:C6"/>
    <mergeCell ref="D5:I5"/>
    <mergeCell ref="A1:I1"/>
    <mergeCell ref="A3:J3"/>
    <mergeCell ref="A4:J4"/>
    <mergeCell ref="A2:I2"/>
    <mergeCell ref="A7:A18"/>
    <mergeCell ref="B7:B10"/>
    <mergeCell ref="B11:B14"/>
    <mergeCell ref="B15:B18"/>
    <mergeCell ref="A19:A30"/>
    <mergeCell ref="B19:B22"/>
    <mergeCell ref="B23:B26"/>
    <mergeCell ref="B27:B30"/>
    <mergeCell ref="A31:A42"/>
    <mergeCell ref="B31:B34"/>
    <mergeCell ref="B35:B38"/>
    <mergeCell ref="B39:B42"/>
    <mergeCell ref="A50:A52"/>
    <mergeCell ref="B50:B52"/>
    <mergeCell ref="A67:A69"/>
    <mergeCell ref="B67:B69"/>
    <mergeCell ref="A59:A61"/>
    <mergeCell ref="B59:B61"/>
    <mergeCell ref="A64:A66"/>
    <mergeCell ref="B64:B66"/>
  </mergeCells>
  <pageMargins left="0.70866141732283472" right="0.70866141732283472" top="0" bottom="0.74803149606299213" header="0" footer="0.31496062992125984"/>
  <pageSetup paperSize="9" scale="74" fitToHeight="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diakov.net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Администрация Невельского района</dc:creator>
  <cp:lastModifiedBy>Администрация Невельского района</cp:lastModifiedBy>
  <cp:lastPrinted>2022-10-14T10:28:06Z</cp:lastPrinted>
  <dcterms:created xsi:type="dcterms:W3CDTF">2022-09-09T10:59:13Z</dcterms:created>
  <dcterms:modified xsi:type="dcterms:W3CDTF">2022-10-18T12:57:45Z</dcterms:modified>
</cp:coreProperties>
</file>