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2020-2030 годы утвержденные программы\4 МП Обеспечение безопасности граждан\19 - от 20.01.2023 № 15\"/>
    </mc:Choice>
  </mc:AlternateContent>
  <bookViews>
    <workbookView xWindow="0" yWindow="0" windowWidth="20490" windowHeight="775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I56" i="1" l="1"/>
  <c r="J56" i="1" s="1"/>
  <c r="H56" i="1"/>
  <c r="F59" i="1" l="1"/>
  <c r="G43" i="1" l="1"/>
  <c r="G29" i="1" s="1"/>
  <c r="G20" i="1"/>
  <c r="J22" i="1"/>
  <c r="J25" i="1"/>
  <c r="J27" i="1"/>
  <c r="J30" i="1"/>
  <c r="J32" i="1"/>
  <c r="J33" i="1"/>
  <c r="J36" i="1"/>
  <c r="J39" i="1"/>
  <c r="J41" i="1"/>
  <c r="J44" i="1"/>
  <c r="J46" i="1"/>
  <c r="J47" i="1"/>
  <c r="J48" i="1"/>
  <c r="J49" i="1"/>
  <c r="J50" i="1"/>
  <c r="J51" i="1"/>
  <c r="J52" i="1"/>
  <c r="J53" i="1"/>
  <c r="J54" i="1"/>
  <c r="J55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1" i="1"/>
  <c r="J72" i="1"/>
  <c r="J73" i="1"/>
  <c r="J75" i="1"/>
  <c r="J76" i="1"/>
  <c r="J79" i="1"/>
  <c r="J80" i="1"/>
  <c r="J82" i="1"/>
  <c r="J83" i="1"/>
  <c r="J84" i="1"/>
  <c r="J85" i="1"/>
  <c r="J11" i="1" l="1"/>
  <c r="J16" i="1" l="1"/>
  <c r="G65" i="1" l="1"/>
  <c r="G56" i="1"/>
  <c r="G70" i="1"/>
  <c r="F70" i="1"/>
  <c r="J70" i="1" s="1"/>
  <c r="I37" i="1" l="1"/>
  <c r="I42" i="1"/>
  <c r="H43" i="1"/>
  <c r="I43" i="1"/>
  <c r="I45" i="1"/>
  <c r="I31" i="1" s="1"/>
  <c r="I17" i="1" s="1"/>
  <c r="I20" i="1"/>
  <c r="E83" i="1"/>
  <c r="F83" i="1"/>
  <c r="G83" i="1"/>
  <c r="H83" i="1"/>
  <c r="I83" i="1"/>
  <c r="I81" i="1" s="1"/>
  <c r="I79" i="1"/>
  <c r="E84" i="1"/>
  <c r="E80" i="1" s="1"/>
  <c r="F84" i="1"/>
  <c r="F80" i="1" s="1"/>
  <c r="G84" i="1"/>
  <c r="G80" i="1" s="1"/>
  <c r="H80" i="1"/>
  <c r="I80" i="1"/>
  <c r="D84" i="1"/>
  <c r="D83" i="1"/>
  <c r="D79" i="1" s="1"/>
  <c r="H79" i="1"/>
  <c r="G79" i="1"/>
  <c r="F79" i="1"/>
  <c r="E79" i="1"/>
  <c r="I23" i="1" l="1"/>
  <c r="I38" i="1"/>
  <c r="F77" i="1"/>
  <c r="G77" i="1"/>
  <c r="E77" i="1"/>
  <c r="I40" i="1"/>
  <c r="I29" i="1"/>
  <c r="D80" i="1"/>
  <c r="I77" i="1"/>
  <c r="D43" i="1"/>
  <c r="H77" i="1"/>
  <c r="I28" i="1"/>
  <c r="G81" i="1"/>
  <c r="F81" i="1"/>
  <c r="H81" i="1"/>
  <c r="E81" i="1"/>
  <c r="J81" i="1" s="1"/>
  <c r="D81" i="1"/>
  <c r="J77" i="1" l="1"/>
  <c r="I14" i="1"/>
  <c r="I9" i="1"/>
  <c r="I35" i="1"/>
  <c r="I15" i="1"/>
  <c r="I24" i="1"/>
  <c r="I26" i="1"/>
  <c r="D77" i="1"/>
  <c r="I12" i="1" l="1"/>
  <c r="I10" i="1"/>
  <c r="I21" i="1"/>
  <c r="I7" i="1" s="1"/>
  <c r="F74" i="1"/>
  <c r="J74" i="1" s="1"/>
  <c r="F43" i="1" l="1"/>
  <c r="F40" i="1" s="1"/>
  <c r="E37" i="1" l="1"/>
  <c r="E23" i="1" s="1"/>
  <c r="E9" i="1" s="1"/>
  <c r="D42" i="1"/>
  <c r="D28" i="1" s="1"/>
  <c r="E42" i="1"/>
  <c r="E28" i="1" s="1"/>
  <c r="E14" i="1" s="1"/>
  <c r="D29" i="1"/>
  <c r="G15" i="1"/>
  <c r="H29" i="1"/>
  <c r="H15" i="1" s="1"/>
  <c r="D48" i="1"/>
  <c r="D34" i="1" s="1"/>
  <c r="E48" i="1"/>
  <c r="E34" i="1" s="1"/>
  <c r="E20" i="1" s="1"/>
  <c r="F48" i="1"/>
  <c r="G48" i="1"/>
  <c r="E52" i="1"/>
  <c r="D56" i="1"/>
  <c r="E56" i="1"/>
  <c r="F56" i="1"/>
  <c r="D65" i="1"/>
  <c r="E65" i="1"/>
  <c r="F66" i="1"/>
  <c r="E68" i="1"/>
  <c r="D70" i="1"/>
  <c r="E70" i="1"/>
  <c r="G37" i="1" l="1"/>
  <c r="G42" i="1"/>
  <c r="H37" i="1"/>
  <c r="H23" i="1" s="1"/>
  <c r="H9" i="1" s="1"/>
  <c r="H42" i="1"/>
  <c r="H40" i="1" s="1"/>
  <c r="G34" i="1"/>
  <c r="G45" i="1"/>
  <c r="G31" i="1" s="1"/>
  <c r="G17" i="1" s="1"/>
  <c r="G38" i="1"/>
  <c r="E43" i="1"/>
  <c r="H34" i="1"/>
  <c r="H45" i="1"/>
  <c r="H31" i="1" s="1"/>
  <c r="H17" i="1" s="1"/>
  <c r="H38" i="1"/>
  <c r="H24" i="1" s="1"/>
  <c r="H10" i="1" s="1"/>
  <c r="F37" i="1"/>
  <c r="F23" i="1" s="1"/>
  <c r="F9" i="1" s="1"/>
  <c r="F42" i="1"/>
  <c r="F34" i="1"/>
  <c r="F20" i="1" s="1"/>
  <c r="F38" i="1"/>
  <c r="F28" i="1"/>
  <c r="F14" i="1" s="1"/>
  <c r="D15" i="1"/>
  <c r="D14" i="1"/>
  <c r="D20" i="1"/>
  <c r="F65" i="1"/>
  <c r="E45" i="1"/>
  <c r="D40" i="1"/>
  <c r="D38" i="1"/>
  <c r="D37" i="1"/>
  <c r="F45" i="1"/>
  <c r="F31" i="1" s="1"/>
  <c r="F17" i="1" s="1"/>
  <c r="D45" i="1"/>
  <c r="G24" i="1" l="1"/>
  <c r="G10" i="1" s="1"/>
  <c r="J10" i="1" s="1"/>
  <c r="H20" i="1"/>
  <c r="J34" i="1"/>
  <c r="E31" i="1"/>
  <c r="J45" i="1"/>
  <c r="H28" i="1"/>
  <c r="H14" i="1" s="1"/>
  <c r="J42" i="1"/>
  <c r="G40" i="1"/>
  <c r="G23" i="1"/>
  <c r="J37" i="1"/>
  <c r="E38" i="1"/>
  <c r="E24" i="1" s="1"/>
  <c r="E10" i="1" s="1"/>
  <c r="J43" i="1"/>
  <c r="J20" i="1"/>
  <c r="F35" i="1"/>
  <c r="H35" i="1"/>
  <c r="H21" i="1" s="1"/>
  <c r="H7" i="1" s="1"/>
  <c r="H26" i="1"/>
  <c r="H12" i="1" s="1"/>
  <c r="E29" i="1"/>
  <c r="E40" i="1"/>
  <c r="E35" i="1" s="1"/>
  <c r="E21" i="1" s="1"/>
  <c r="E7" i="1" s="1"/>
  <c r="D24" i="1"/>
  <c r="D31" i="1"/>
  <c r="D23" i="1"/>
  <c r="F21" i="1"/>
  <c r="F26" i="1"/>
  <c r="G28" i="1"/>
  <c r="J28" i="1" s="1"/>
  <c r="F29" i="1"/>
  <c r="F15" i="1" s="1"/>
  <c r="F24" i="1"/>
  <c r="F10" i="1" s="1"/>
  <c r="D35" i="1"/>
  <c r="D26" i="1"/>
  <c r="G35" i="1" l="1"/>
  <c r="G21" i="1" s="1"/>
  <c r="G26" i="1"/>
  <c r="G12" i="1" s="1"/>
  <c r="E17" i="1"/>
  <c r="J31" i="1"/>
  <c r="G9" i="1"/>
  <c r="J23" i="1"/>
  <c r="J38" i="1"/>
  <c r="J24" i="1"/>
  <c r="E15" i="1"/>
  <c r="J15" i="1" s="1"/>
  <c r="J29" i="1"/>
  <c r="J35" i="1"/>
  <c r="J40" i="1"/>
  <c r="F7" i="1"/>
  <c r="F12" i="1"/>
  <c r="E26" i="1"/>
  <c r="E12" i="1" s="1"/>
  <c r="D12" i="1"/>
  <c r="G7" i="1"/>
  <c r="G14" i="1"/>
  <c r="J14" i="1" s="1"/>
  <c r="D9" i="1"/>
  <c r="D10" i="1"/>
  <c r="D21" i="1"/>
  <c r="D17" i="1"/>
  <c r="J17" i="1" s="1"/>
  <c r="J26" i="1" l="1"/>
  <c r="J21" i="1"/>
  <c r="J12" i="1"/>
  <c r="D7" i="1"/>
  <c r="J7" i="1" s="1"/>
</calcChain>
</file>

<file path=xl/sharedStrings.xml><?xml version="1.0" encoding="utf-8"?>
<sst xmlns="http://schemas.openxmlformats.org/spreadsheetml/2006/main" count="147" uniqueCount="50">
  <si>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</si>
  <si>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</si>
  <si>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Расходы, тыс.руб.</t>
  </si>
  <si>
    <t>2020г.</t>
  </si>
  <si>
    <t>2021г.</t>
  </si>
  <si>
    <t>2022г.</t>
  </si>
  <si>
    <t>2023г.</t>
  </si>
  <si>
    <t>2024г.</t>
  </si>
  <si>
    <t>Всего</t>
  </si>
  <si>
    <t>Муниципльная программа "Обеспечение безопасности граждан на территории муниципального образования "Невельский район"</t>
  </si>
  <si>
    <t>Всего, в т.ч.:</t>
  </si>
  <si>
    <t>федеральный бюджет</t>
  </si>
  <si>
    <t>областной бюджет</t>
  </si>
  <si>
    <t>местный бюджет</t>
  </si>
  <si>
    <t>Администрация Невельского района</t>
  </si>
  <si>
    <t>Управление образования, физической культуры и спорта Администрации Невельского района</t>
  </si>
  <si>
    <t xml:space="preserve">Подпрограмма 1. «Профилактика преступлений и правонарушений, противодействие злоупотреблению наркотиков и их незаконному обороту» </t>
  </si>
  <si>
    <t xml:space="preserve">Основное мероприятие 1.1. «Профилактика преступлений и правонарушений, противодействие злоупотреблению наркотиков и их незаконному обороту» </t>
  </si>
  <si>
    <t xml:space="preserve">Мероприятие 1.1.1. Осуществление деятельности муниципальной межведомственной комиссией по профилактике правонарушений </t>
  </si>
  <si>
    <t>Администрация Невельского района, «МО МВД России «Невельский»</t>
  </si>
  <si>
    <t xml:space="preserve">Мероприятие 1.1.2. Проведение индивидуальных бесед с гражданами «группы риска» </t>
  </si>
  <si>
    <t>Мероприятие 1.1.3. Проведение в образовательных учреждениях, учреждениях культуры совместных мероприятий по профилактике наркомании и токсикомании</t>
  </si>
  <si>
    <t xml:space="preserve"> Мероприятие 1.1.4. Организация усиленного  патрулирования мест с массовым пребыванием граждан во время проведения культмассовых мероприятий</t>
  </si>
  <si>
    <t>Мероприятие 1.1.5. Противодействие злоупотреблению наркотиков (приобретение канцтоваров для проведения социально-психологического тестирования стендовой наглядности по антинаркотической пропаганде)</t>
  </si>
  <si>
    <t>Управление образования. Физической культуры и спорта Администрации Невельского района</t>
  </si>
  <si>
    <t>Мероприятие 1.1.6. Организация профориентационной работы в образовательных учреждениях района</t>
  </si>
  <si>
    <t>Управление образования, физкультуры и спорта Администрации Невельского района</t>
  </si>
  <si>
    <t>Мероприятие 1.1.7. Организация и проведение общественных работ</t>
  </si>
  <si>
    <t xml:space="preserve">Мероприятие 1.1.8.Создание условий для привлечения граждан к участию в защите государственной границы на территории МО «Невельский район», материальное стимулирование граждан, участвующих в составе ДНД в защите границы </t>
  </si>
  <si>
    <t>областной 
бюджет</t>
  </si>
  <si>
    <t>местный 
бюджет</t>
  </si>
  <si>
    <t>Мероприятие 1.1.9. Содержание единой дежурно-диспетчерской службы (ЕДДС).</t>
  </si>
  <si>
    <t>Мероприятие 1.1.10. Обеспечение привлечения
 к труду осужденных к 
наказаниям и мерам уголовно-правового
 характера не связанных с лишением свободы, состоящих на учете в уголовно-исполнительной инспекции.</t>
  </si>
  <si>
    <t>Мероприятие 1.1.11. Проведение работы по оказанию юридической и консультационной помощи осужденным, состоящим на учете УИИ.</t>
  </si>
  <si>
    <t>Мероприятие 1.1.12.  Оказание содействия лицам без определенного места жительства в восстановлении документов, в восстановлении профессиональных навыков и профессиональном обучении лиц, не имеющих профессиональных навыков, в организации временной занятости и поиске работы</t>
  </si>
  <si>
    <t>Мероприятие 1.1.13. Создание
 условий для социальной реабилитации
 лиц, состоящих на учете УИИ,
 находящихся в трудной жизненной ситуации</t>
  </si>
  <si>
    <t xml:space="preserve">Мероприятие 1.1.15. Расходы на развитие и совершенствование института добровольных народных дружин </t>
  </si>
  <si>
    <t>Мероприятие 1.1.16. Материальное стимулирование народных дружинников на период их участия в проводимых органами внутренних дел (полицией) или иными правоохранительными органами мероприятий по охране общественного порядка в Невельском районе.</t>
  </si>
  <si>
    <t xml:space="preserve">Мероприятие 1.1.17. Доступ к «облачному»  хранилищу системы видеонаблюдеения в рамках реализации мероприятий по наружному видеонаблюдению на территории МО «Невель» </t>
  </si>
  <si>
    <t xml:space="preserve">Мероприятие 1.1.18. Обеспечение пожарной безопасности в муниципальных образованиях </t>
  </si>
  <si>
    <t xml:space="preserve">Приложение № 3 к муниципальной программе «Обеспечение безопасности граждан на </t>
  </si>
  <si>
    <t>территории муниципального образования «Невельский район»</t>
  </si>
  <si>
    <t>Всего:</t>
  </si>
  <si>
    <t>Мероприятие 1.1.14. Принятие мер 
по предоставлению мест для проживания гражданам,
 состоящим на учете УИИ, не имеющим в
собственности или пользовании помещений,
 пригодных для проживания</t>
  </si>
  <si>
    <t>Мероприятие 1.1.19. Проведение ремонтных работ  и оснащение помещений, предназначенных для использования в целях профилактики правонарушений и обеспечения общественной безопасности</t>
  </si>
  <si>
    <t xml:space="preserve">Основное мероприятие 1.2.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 </t>
  </si>
  <si>
    <t>Мероприятие 1.2.1. Профилактика терроризма, в том числе путём распространения информационных материалов и печатной продукции, защите объектов потенцальных террористических посягательств.</t>
  </si>
  <si>
    <t>бюджет поселений</t>
  </si>
  <si>
    <t xml:space="preserve">Приложение к постановлению Администрации Невельского района </t>
  </si>
  <si>
    <t>от 20.01.2023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</si>
</sst>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0" applyFont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top"/>
    </xf>
    <xf numFmtId="2" fontId="4" fillId="2" borderId="1" xfId="1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0" fillId="2" borderId="0" xfId="0" applyFill="1"/>
    <xf numFmtId="0" fontId="0" fillId="0" borderId="0" xfId="0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top"/>
    </xf>
    <xf numFmtId="2" fontId="5" fillId="0" borderId="1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4" fillId="2" borderId="2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top" wrapText="1"/>
    </xf>
    <xf numFmtId="0" fontId="6" fillId="2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left" vertical="top" wrapText="1"/>
    </xf>
    <xf numFmtId="0" fontId="6" fillId="2" borderId="4" xfId="1" applyFont="1" applyFill="1" applyBorder="1" applyAlignment="1">
      <alignment horizontal="left" vertical="top" wrapText="1"/>
    </xf>
    <xf numFmtId="0" fontId="6" fillId="2" borderId="3" xfId="1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5"/>
  <sheetViews>
    <sheetView tabSelected="1" workbookViewId="0">
      <selection sqref="A1:J1"/>
    </sheetView>
  </sheetViews>
  <sheetFormatPr defaultRowHeight="15" x14ac:dyDescent="0.25"/>
  <cols>
    <col min="1" max="1" width="17.28515625" customWidth="1"/>
    <col min="2" max="2" width="15" customWidth="1"/>
    <col min="3" max="5" width="12.140625" customWidth="1"/>
    <col min="6" max="6" width="12.140625" style="15" customWidth="1"/>
    <col min="7" max="7" width="12.140625" style="21" customWidth="1"/>
    <col min="8" max="9" width="12.140625" style="15" customWidth="1"/>
    <col min="10" max="10" width="12.5703125" style="16" customWidth="1"/>
    <col min="11" max="11" width="2.85546875" hidden="1" customWidth="1"/>
  </cols>
  <sheetData>
    <row r="1" spans="1:11" ht="18.75" customHeight="1" x14ac:dyDescent="0.25">
      <c r="A1" s="29" t="s">
        <v>48</v>
      </c>
      <c r="B1" s="29"/>
      <c r="C1" s="29"/>
      <c r="D1" s="29"/>
      <c r="E1" s="29"/>
      <c r="F1" s="29"/>
      <c r="G1" s="29"/>
      <c r="H1" s="29"/>
      <c r="I1" s="29"/>
      <c r="J1" s="29"/>
      <c r="K1" s="1"/>
    </row>
    <row r="2" spans="1:11" ht="18.75" customHeight="1" x14ac:dyDescent="0.25">
      <c r="A2" s="29" t="s">
        <v>49</v>
      </c>
      <c r="B2" s="29"/>
      <c r="C2" s="29"/>
      <c r="D2" s="29"/>
      <c r="E2" s="29"/>
      <c r="F2" s="29"/>
      <c r="G2" s="29"/>
      <c r="H2" s="29"/>
      <c r="I2" s="29"/>
      <c r="J2" s="29"/>
      <c r="K2" s="1"/>
    </row>
    <row r="3" spans="1:11" ht="18.75" customHeight="1" x14ac:dyDescent="0.25">
      <c r="A3" s="29" t="s">
        <v>40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ht="18.75" x14ac:dyDescent="0.3">
      <c r="A4" s="30" t="s">
        <v>41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1" ht="15.75" customHeight="1" x14ac:dyDescent="0.25">
      <c r="A5" s="24" t="s">
        <v>0</v>
      </c>
      <c r="B5" s="24" t="s">
        <v>1</v>
      </c>
      <c r="C5" s="24"/>
      <c r="D5" s="26" t="s">
        <v>2</v>
      </c>
      <c r="E5" s="27"/>
      <c r="F5" s="27"/>
      <c r="G5" s="27"/>
      <c r="H5" s="27"/>
      <c r="I5" s="27"/>
      <c r="J5" s="28"/>
    </row>
    <row r="6" spans="1:11" ht="126" customHeight="1" x14ac:dyDescent="0.25">
      <c r="A6" s="25"/>
      <c r="B6" s="25"/>
      <c r="C6" s="25"/>
      <c r="D6" s="3" t="s">
        <v>3</v>
      </c>
      <c r="E6" s="3" t="s">
        <v>4</v>
      </c>
      <c r="F6" s="3" t="s">
        <v>5</v>
      </c>
      <c r="G6" s="17" t="s">
        <v>6</v>
      </c>
      <c r="H6" s="3" t="s">
        <v>7</v>
      </c>
      <c r="I6" s="3">
        <v>2025</v>
      </c>
      <c r="J6" s="3" t="s">
        <v>8</v>
      </c>
    </row>
    <row r="7" spans="1:11" ht="15.75" customHeight="1" x14ac:dyDescent="0.25">
      <c r="A7" s="31" t="s">
        <v>9</v>
      </c>
      <c r="B7" s="31" t="s">
        <v>10</v>
      </c>
      <c r="C7" s="2" t="s">
        <v>8</v>
      </c>
      <c r="D7" s="4">
        <f t="shared" ref="D7:I7" si="0">D21</f>
        <v>2206.4</v>
      </c>
      <c r="E7" s="4">
        <f t="shared" si="0"/>
        <v>2274</v>
      </c>
      <c r="F7" s="4">
        <f t="shared" si="0"/>
        <v>3974.6120000000001</v>
      </c>
      <c r="G7" s="18">
        <f t="shared" si="0"/>
        <v>2805.4920000000002</v>
      </c>
      <c r="H7" s="4">
        <f t="shared" si="0"/>
        <v>2533.8199999999997</v>
      </c>
      <c r="I7" s="4">
        <f t="shared" si="0"/>
        <v>2548.06</v>
      </c>
      <c r="J7" s="7">
        <f>SUM(D7:I7)</f>
        <v>16342.383999999998</v>
      </c>
    </row>
    <row r="8" spans="1:11" ht="31.5" x14ac:dyDescent="0.25">
      <c r="A8" s="32"/>
      <c r="B8" s="32"/>
      <c r="C8" s="2" t="s">
        <v>11</v>
      </c>
      <c r="D8" s="7">
        <v>0</v>
      </c>
      <c r="E8" s="7">
        <v>0</v>
      </c>
      <c r="F8" s="7">
        <v>0</v>
      </c>
      <c r="G8" s="19">
        <v>0</v>
      </c>
      <c r="H8" s="7">
        <v>0</v>
      </c>
      <c r="I8" s="7">
        <v>0</v>
      </c>
      <c r="J8" s="7">
        <v>0</v>
      </c>
    </row>
    <row r="9" spans="1:11" ht="31.5" x14ac:dyDescent="0.25">
      <c r="A9" s="32"/>
      <c r="B9" s="32"/>
      <c r="C9" s="2" t="s">
        <v>12</v>
      </c>
      <c r="D9" s="7">
        <f t="shared" ref="D9:H10" si="1">D23</f>
        <v>166</v>
      </c>
      <c r="E9" s="7">
        <f t="shared" si="1"/>
        <v>198</v>
      </c>
      <c r="F9" s="7">
        <f t="shared" si="1"/>
        <v>1782</v>
      </c>
      <c r="G9" s="19">
        <f t="shared" si="1"/>
        <v>646</v>
      </c>
      <c r="H9" s="7">
        <f t="shared" si="1"/>
        <v>576</v>
      </c>
      <c r="I9" s="7">
        <f t="shared" ref="I9" si="2">I23</f>
        <v>630</v>
      </c>
      <c r="J9" s="7">
        <f>SUM(D9,E9,F9,G9,H9:I9)</f>
        <v>3998</v>
      </c>
    </row>
    <row r="10" spans="1:11" ht="48" customHeight="1" x14ac:dyDescent="0.25">
      <c r="A10" s="32"/>
      <c r="B10" s="32"/>
      <c r="C10" s="2" t="s">
        <v>13</v>
      </c>
      <c r="D10" s="7">
        <f t="shared" si="1"/>
        <v>2040.4</v>
      </c>
      <c r="E10" s="7">
        <f t="shared" si="1"/>
        <v>2076</v>
      </c>
      <c r="F10" s="7">
        <f t="shared" si="1"/>
        <v>2187.77</v>
      </c>
      <c r="G10" s="19">
        <f t="shared" si="1"/>
        <v>2154.65</v>
      </c>
      <c r="H10" s="7">
        <f t="shared" si="1"/>
        <v>1957.82</v>
      </c>
      <c r="I10" s="7">
        <f t="shared" ref="I10" si="3">I24</f>
        <v>1918.06</v>
      </c>
      <c r="J10" s="7">
        <f>SUM(D10,E10,F10,G10,H10,I10)</f>
        <v>12334.699999999999</v>
      </c>
    </row>
    <row r="11" spans="1:11" ht="33.75" customHeight="1" x14ac:dyDescent="0.25">
      <c r="A11" s="32"/>
      <c r="B11" s="33"/>
      <c r="C11" s="2" t="s">
        <v>47</v>
      </c>
      <c r="D11" s="7">
        <v>0</v>
      </c>
      <c r="E11" s="7">
        <v>0</v>
      </c>
      <c r="F11" s="7">
        <v>4.8419999999999996</v>
      </c>
      <c r="G11" s="19">
        <v>4.8419999999999996</v>
      </c>
      <c r="H11" s="7">
        <v>0</v>
      </c>
      <c r="I11" s="7">
        <v>0</v>
      </c>
      <c r="J11" s="7">
        <f>SUM(D11,E11,F11,G11,H11,I11)</f>
        <v>9.6839999999999993</v>
      </c>
    </row>
    <row r="12" spans="1:11" ht="15.75" customHeight="1" x14ac:dyDescent="0.25">
      <c r="A12" s="32"/>
      <c r="B12" s="31" t="s">
        <v>14</v>
      </c>
      <c r="C12" s="2" t="s">
        <v>8</v>
      </c>
      <c r="D12" s="7">
        <f>D26</f>
        <v>2176.4</v>
      </c>
      <c r="E12" s="7">
        <f t="shared" ref="E12:H12" si="4">E26</f>
        <v>2244</v>
      </c>
      <c r="F12" s="7">
        <f>F26</f>
        <v>3944.6120000000001</v>
      </c>
      <c r="G12" s="19">
        <f t="shared" si="4"/>
        <v>2775.4920000000002</v>
      </c>
      <c r="H12" s="7">
        <f t="shared" si="4"/>
        <v>2533.8199999999997</v>
      </c>
      <c r="I12" s="7">
        <f t="shared" ref="I12" si="5">I26</f>
        <v>2548.06</v>
      </c>
      <c r="J12" s="7">
        <f>SUM(D12,E12,F12,G12,H12,I12)</f>
        <v>16222.383999999998</v>
      </c>
    </row>
    <row r="13" spans="1:11" ht="31.5" x14ac:dyDescent="0.25">
      <c r="A13" s="32"/>
      <c r="B13" s="32"/>
      <c r="C13" s="2" t="s">
        <v>11</v>
      </c>
      <c r="D13" s="7">
        <v>0</v>
      </c>
      <c r="E13" s="7">
        <v>0</v>
      </c>
      <c r="F13" s="7">
        <v>0</v>
      </c>
      <c r="G13" s="19">
        <v>0</v>
      </c>
      <c r="H13" s="7">
        <v>0</v>
      </c>
      <c r="I13" s="7">
        <v>0</v>
      </c>
      <c r="J13" s="7">
        <v>0</v>
      </c>
    </row>
    <row r="14" spans="1:11" ht="31.5" x14ac:dyDescent="0.25">
      <c r="A14" s="32"/>
      <c r="B14" s="32"/>
      <c r="C14" s="2" t="s">
        <v>12</v>
      </c>
      <c r="D14" s="7">
        <f t="shared" ref="D14:H15" si="6">D28</f>
        <v>166</v>
      </c>
      <c r="E14" s="7">
        <f t="shared" si="6"/>
        <v>198</v>
      </c>
      <c r="F14" s="7">
        <f t="shared" si="6"/>
        <v>1782</v>
      </c>
      <c r="G14" s="19">
        <f t="shared" si="6"/>
        <v>646</v>
      </c>
      <c r="H14" s="7">
        <f t="shared" si="6"/>
        <v>576</v>
      </c>
      <c r="I14" s="7">
        <f t="shared" ref="I14" si="7">I28</f>
        <v>630</v>
      </c>
      <c r="J14" s="7">
        <f t="shared" ref="J14:J20" si="8">SUM(D14,E14,F14,G14,H14)</f>
        <v>3368</v>
      </c>
    </row>
    <row r="15" spans="1:11" ht="31.5" x14ac:dyDescent="0.25">
      <c r="A15" s="32"/>
      <c r="B15" s="32"/>
      <c r="C15" s="2" t="s">
        <v>13</v>
      </c>
      <c r="D15" s="7">
        <f t="shared" si="6"/>
        <v>2010.4</v>
      </c>
      <c r="E15" s="7">
        <f t="shared" si="6"/>
        <v>2046</v>
      </c>
      <c r="F15" s="12">
        <f t="shared" si="6"/>
        <v>2157.77</v>
      </c>
      <c r="G15" s="20">
        <f t="shared" si="6"/>
        <v>2124.65</v>
      </c>
      <c r="H15" s="12">
        <f t="shared" si="6"/>
        <v>1957.82</v>
      </c>
      <c r="I15" s="12">
        <f t="shared" ref="I15" si="9">I29</f>
        <v>1918.06</v>
      </c>
      <c r="J15" s="12">
        <f>SUM(D15,E15,F15,G15,H15,I15)</f>
        <v>12214.699999999999</v>
      </c>
    </row>
    <row r="16" spans="1:11" ht="31.5" x14ac:dyDescent="0.25">
      <c r="A16" s="32"/>
      <c r="B16" s="33"/>
      <c r="C16" s="2" t="s">
        <v>47</v>
      </c>
      <c r="D16" s="7">
        <v>0</v>
      </c>
      <c r="E16" s="7">
        <v>0</v>
      </c>
      <c r="F16" s="12">
        <v>4.84</v>
      </c>
      <c r="G16" s="20">
        <v>4.84</v>
      </c>
      <c r="H16" s="12">
        <v>0</v>
      </c>
      <c r="I16" s="12">
        <v>0</v>
      </c>
      <c r="J16" s="12">
        <f>SUM(D16,E16,F16,G16,H16,I16)</f>
        <v>9.68</v>
      </c>
    </row>
    <row r="17" spans="1:10" ht="15.75" customHeight="1" x14ac:dyDescent="0.25">
      <c r="A17" s="32"/>
      <c r="B17" s="34" t="s">
        <v>15</v>
      </c>
      <c r="C17" s="2" t="s">
        <v>8</v>
      </c>
      <c r="D17" s="7">
        <f>D31</f>
        <v>30</v>
      </c>
      <c r="E17" s="7">
        <f t="shared" ref="E17:H17" si="10">E31</f>
        <v>30</v>
      </c>
      <c r="F17" s="7">
        <f t="shared" si="10"/>
        <v>30</v>
      </c>
      <c r="G17" s="19">
        <f>G31</f>
        <v>30</v>
      </c>
      <c r="H17" s="7">
        <f t="shared" si="10"/>
        <v>0</v>
      </c>
      <c r="I17" s="7">
        <f t="shared" ref="I17" si="11">I31</f>
        <v>0</v>
      </c>
      <c r="J17" s="7">
        <f t="shared" si="8"/>
        <v>120</v>
      </c>
    </row>
    <row r="18" spans="1:10" ht="31.5" x14ac:dyDescent="0.25">
      <c r="A18" s="32"/>
      <c r="B18" s="35"/>
      <c r="C18" s="2" t="s">
        <v>11</v>
      </c>
      <c r="D18" s="7">
        <v>0</v>
      </c>
      <c r="E18" s="7">
        <v>0</v>
      </c>
      <c r="F18" s="7">
        <v>0</v>
      </c>
      <c r="G18" s="19">
        <v>0</v>
      </c>
      <c r="H18" s="7">
        <v>0</v>
      </c>
      <c r="I18" s="7">
        <v>0</v>
      </c>
      <c r="J18" s="7">
        <v>0</v>
      </c>
    </row>
    <row r="19" spans="1:10" ht="31.5" x14ac:dyDescent="0.25">
      <c r="A19" s="32"/>
      <c r="B19" s="35"/>
      <c r="C19" s="2" t="s">
        <v>12</v>
      </c>
      <c r="D19" s="7">
        <v>0</v>
      </c>
      <c r="E19" s="7">
        <v>0</v>
      </c>
      <c r="F19" s="7">
        <v>0</v>
      </c>
      <c r="G19" s="19">
        <v>0</v>
      </c>
      <c r="H19" s="7">
        <v>0</v>
      </c>
      <c r="I19" s="7">
        <v>0</v>
      </c>
      <c r="J19" s="7">
        <v>0</v>
      </c>
    </row>
    <row r="20" spans="1:10" ht="62.25" customHeight="1" x14ac:dyDescent="0.25">
      <c r="A20" s="33"/>
      <c r="B20" s="36"/>
      <c r="C20" s="2" t="s">
        <v>13</v>
      </c>
      <c r="D20" s="7">
        <f>D34</f>
        <v>30</v>
      </c>
      <c r="E20" s="7">
        <f>E34</f>
        <v>30</v>
      </c>
      <c r="F20" s="7">
        <f>F34</f>
        <v>30</v>
      </c>
      <c r="G20" s="19">
        <f>G34</f>
        <v>30</v>
      </c>
      <c r="H20" s="7">
        <f>H34</f>
        <v>0</v>
      </c>
      <c r="I20" s="7">
        <f t="shared" ref="I20" si="12">I34</f>
        <v>0</v>
      </c>
      <c r="J20" s="7">
        <f t="shared" si="8"/>
        <v>120</v>
      </c>
    </row>
    <row r="21" spans="1:10" ht="15.75" customHeight="1" x14ac:dyDescent="0.25">
      <c r="A21" s="31" t="s">
        <v>16</v>
      </c>
      <c r="B21" s="31" t="s">
        <v>10</v>
      </c>
      <c r="C21" s="2" t="s">
        <v>8</v>
      </c>
      <c r="D21" s="4">
        <f>D35</f>
        <v>2206.4</v>
      </c>
      <c r="E21" s="4">
        <f t="shared" ref="E21:H21" si="13">E35</f>
        <v>2274</v>
      </c>
      <c r="F21" s="4">
        <f t="shared" si="13"/>
        <v>3974.6120000000001</v>
      </c>
      <c r="G21" s="18">
        <f>G35+G77</f>
        <v>2805.4920000000002</v>
      </c>
      <c r="H21" s="4">
        <f t="shared" si="13"/>
        <v>2533.8199999999997</v>
      </c>
      <c r="I21" s="4">
        <f t="shared" ref="I21" si="14">I35</f>
        <v>2548.06</v>
      </c>
      <c r="J21" s="7">
        <f>SUM(D21,E21,F21,G21,H21,I21)</f>
        <v>16342.383999999998</v>
      </c>
    </row>
    <row r="22" spans="1:10" ht="31.5" x14ac:dyDescent="0.25">
      <c r="A22" s="32"/>
      <c r="B22" s="32"/>
      <c r="C22" s="2" t="s">
        <v>11</v>
      </c>
      <c r="D22" s="4">
        <v>0</v>
      </c>
      <c r="E22" s="4">
        <v>0</v>
      </c>
      <c r="F22" s="4">
        <v>0</v>
      </c>
      <c r="G22" s="18">
        <v>0</v>
      </c>
      <c r="H22" s="4">
        <v>0</v>
      </c>
      <c r="I22" s="4">
        <v>0</v>
      </c>
      <c r="J22" s="4">
        <f t="shared" ref="J22:J85" si="15">SUM(D22,E22,F22,G22,H22,I22)</f>
        <v>0</v>
      </c>
    </row>
    <row r="23" spans="1:10" ht="31.5" x14ac:dyDescent="0.25">
      <c r="A23" s="32"/>
      <c r="B23" s="32"/>
      <c r="C23" s="2" t="s">
        <v>12</v>
      </c>
      <c r="D23" s="4">
        <f t="shared" ref="D23:H24" si="16">D37</f>
        <v>166</v>
      </c>
      <c r="E23" s="4">
        <f t="shared" si="16"/>
        <v>198</v>
      </c>
      <c r="F23" s="4">
        <f t="shared" si="16"/>
        <v>1782</v>
      </c>
      <c r="G23" s="18">
        <f t="shared" si="16"/>
        <v>646</v>
      </c>
      <c r="H23" s="4">
        <f t="shared" si="16"/>
        <v>576</v>
      </c>
      <c r="I23" s="4">
        <f t="shared" ref="I23" si="17">I37</f>
        <v>630</v>
      </c>
      <c r="J23" s="7">
        <f t="shared" si="15"/>
        <v>3998</v>
      </c>
    </row>
    <row r="24" spans="1:10" ht="31.5" x14ac:dyDescent="0.25">
      <c r="A24" s="32"/>
      <c r="B24" s="32"/>
      <c r="C24" s="2" t="s">
        <v>13</v>
      </c>
      <c r="D24" s="4">
        <f t="shared" si="16"/>
        <v>2040.4</v>
      </c>
      <c r="E24" s="4">
        <f t="shared" si="16"/>
        <v>2076</v>
      </c>
      <c r="F24" s="4">
        <f t="shared" si="16"/>
        <v>2187.77</v>
      </c>
      <c r="G24" s="18">
        <f>G38+G84</f>
        <v>2154.65</v>
      </c>
      <c r="H24" s="4">
        <f t="shared" si="16"/>
        <v>1957.82</v>
      </c>
      <c r="I24" s="4">
        <f t="shared" ref="I24" si="18">I38</f>
        <v>1918.06</v>
      </c>
      <c r="J24" s="7">
        <f t="shared" si="15"/>
        <v>12334.699999999999</v>
      </c>
    </row>
    <row r="25" spans="1:10" ht="31.5" x14ac:dyDescent="0.25">
      <c r="A25" s="32"/>
      <c r="B25" s="33"/>
      <c r="C25" s="2" t="s">
        <v>47</v>
      </c>
      <c r="D25" s="4">
        <v>0</v>
      </c>
      <c r="E25" s="4">
        <v>0</v>
      </c>
      <c r="F25" s="4">
        <v>4.84</v>
      </c>
      <c r="G25" s="18">
        <v>4.8419999999999996</v>
      </c>
      <c r="H25" s="4">
        <v>0</v>
      </c>
      <c r="I25" s="4">
        <v>0</v>
      </c>
      <c r="J25" s="7">
        <f t="shared" si="15"/>
        <v>9.6819999999999986</v>
      </c>
    </row>
    <row r="26" spans="1:10" ht="15.75" customHeight="1" x14ac:dyDescent="0.25">
      <c r="A26" s="32"/>
      <c r="B26" s="31" t="s">
        <v>14</v>
      </c>
      <c r="C26" s="2" t="s">
        <v>8</v>
      </c>
      <c r="D26" s="4">
        <f>D40</f>
        <v>2176.4</v>
      </c>
      <c r="E26" s="4">
        <f t="shared" ref="E26:H26" si="19">E40</f>
        <v>2244</v>
      </c>
      <c r="F26" s="4">
        <f t="shared" si="19"/>
        <v>3944.6120000000001</v>
      </c>
      <c r="G26" s="18">
        <f>G40+G80</f>
        <v>2775.4920000000002</v>
      </c>
      <c r="H26" s="4">
        <f t="shared" si="19"/>
        <v>2533.8199999999997</v>
      </c>
      <c r="I26" s="4">
        <f t="shared" ref="I26" si="20">I40</f>
        <v>2548.06</v>
      </c>
      <c r="J26" s="7">
        <f t="shared" si="15"/>
        <v>16222.383999999998</v>
      </c>
    </row>
    <row r="27" spans="1:10" ht="31.5" x14ac:dyDescent="0.25">
      <c r="A27" s="32"/>
      <c r="B27" s="32"/>
      <c r="C27" s="2" t="s">
        <v>11</v>
      </c>
      <c r="D27" s="7">
        <v>0</v>
      </c>
      <c r="E27" s="7">
        <v>0</v>
      </c>
      <c r="F27" s="7">
        <v>0</v>
      </c>
      <c r="G27" s="19">
        <v>0</v>
      </c>
      <c r="H27" s="7">
        <v>0</v>
      </c>
      <c r="I27" s="7">
        <v>0</v>
      </c>
      <c r="J27" s="7">
        <f t="shared" si="15"/>
        <v>0</v>
      </c>
    </row>
    <row r="28" spans="1:10" ht="31.5" x14ac:dyDescent="0.25">
      <c r="A28" s="32"/>
      <c r="B28" s="32"/>
      <c r="C28" s="2" t="s">
        <v>12</v>
      </c>
      <c r="D28" s="7">
        <f t="shared" ref="D28:H29" si="21">D42</f>
        <v>166</v>
      </c>
      <c r="E28" s="7">
        <f t="shared" si="21"/>
        <v>198</v>
      </c>
      <c r="F28" s="7">
        <f t="shared" si="21"/>
        <v>1782</v>
      </c>
      <c r="G28" s="19">
        <f t="shared" si="21"/>
        <v>646</v>
      </c>
      <c r="H28" s="7">
        <f t="shared" si="21"/>
        <v>576</v>
      </c>
      <c r="I28" s="7">
        <f t="shared" ref="I28" si="22">I42</f>
        <v>630</v>
      </c>
      <c r="J28" s="7">
        <f t="shared" si="15"/>
        <v>3998</v>
      </c>
    </row>
    <row r="29" spans="1:10" ht="31.5" x14ac:dyDescent="0.25">
      <c r="A29" s="32"/>
      <c r="B29" s="32"/>
      <c r="C29" s="2" t="s">
        <v>13</v>
      </c>
      <c r="D29" s="7">
        <f t="shared" si="21"/>
        <v>2010.4</v>
      </c>
      <c r="E29" s="7">
        <f t="shared" si="21"/>
        <v>2046</v>
      </c>
      <c r="F29" s="7">
        <f t="shared" si="21"/>
        <v>2157.77</v>
      </c>
      <c r="G29" s="19">
        <f>G43+G84</f>
        <v>2124.65</v>
      </c>
      <c r="H29" s="7">
        <f t="shared" si="21"/>
        <v>1957.82</v>
      </c>
      <c r="I29" s="7">
        <f t="shared" ref="I29" si="23">I43</f>
        <v>1918.06</v>
      </c>
      <c r="J29" s="7">
        <f t="shared" si="15"/>
        <v>12214.699999999999</v>
      </c>
    </row>
    <row r="30" spans="1:10" ht="31.5" x14ac:dyDescent="0.25">
      <c r="A30" s="32"/>
      <c r="B30" s="33"/>
      <c r="C30" s="2" t="s">
        <v>47</v>
      </c>
      <c r="D30" s="7">
        <v>0</v>
      </c>
      <c r="E30" s="7">
        <v>0</v>
      </c>
      <c r="F30" s="7">
        <v>4.8419999999999996</v>
      </c>
      <c r="G30" s="19">
        <v>4.8419999999999996</v>
      </c>
      <c r="H30" s="7">
        <v>0</v>
      </c>
      <c r="I30" s="7">
        <v>0</v>
      </c>
      <c r="J30" s="7">
        <f t="shared" si="15"/>
        <v>9.6839999999999993</v>
      </c>
    </row>
    <row r="31" spans="1:10" ht="15.75" customHeight="1" x14ac:dyDescent="0.25">
      <c r="A31" s="32"/>
      <c r="B31" s="34" t="s">
        <v>15</v>
      </c>
      <c r="C31" s="2" t="s">
        <v>8</v>
      </c>
      <c r="D31" s="7">
        <f>D45</f>
        <v>30</v>
      </c>
      <c r="E31" s="7">
        <f t="shared" ref="E31:H31" si="24">E45</f>
        <v>30</v>
      </c>
      <c r="F31" s="7">
        <f t="shared" si="24"/>
        <v>30</v>
      </c>
      <c r="G31" s="19">
        <f t="shared" si="24"/>
        <v>30</v>
      </c>
      <c r="H31" s="7">
        <f t="shared" si="24"/>
        <v>0</v>
      </c>
      <c r="I31" s="7">
        <f t="shared" ref="I31" si="25">I45</f>
        <v>0</v>
      </c>
      <c r="J31" s="7">
        <f t="shared" si="15"/>
        <v>120</v>
      </c>
    </row>
    <row r="32" spans="1:10" ht="31.5" x14ac:dyDescent="0.25">
      <c r="A32" s="32"/>
      <c r="B32" s="35"/>
      <c r="C32" s="2" t="s">
        <v>11</v>
      </c>
      <c r="D32" s="7">
        <v>0</v>
      </c>
      <c r="E32" s="7">
        <v>0</v>
      </c>
      <c r="F32" s="7">
        <v>0</v>
      </c>
      <c r="G32" s="19">
        <v>0</v>
      </c>
      <c r="H32" s="7">
        <v>0</v>
      </c>
      <c r="I32" s="7">
        <v>0</v>
      </c>
      <c r="J32" s="7">
        <f t="shared" si="15"/>
        <v>0</v>
      </c>
    </row>
    <row r="33" spans="1:10" ht="31.5" x14ac:dyDescent="0.25">
      <c r="A33" s="32"/>
      <c r="B33" s="35"/>
      <c r="C33" s="2" t="s">
        <v>12</v>
      </c>
      <c r="D33" s="7">
        <v>0</v>
      </c>
      <c r="E33" s="7">
        <v>0</v>
      </c>
      <c r="F33" s="7">
        <v>0</v>
      </c>
      <c r="G33" s="19">
        <v>0</v>
      </c>
      <c r="H33" s="7">
        <v>0</v>
      </c>
      <c r="I33" s="7">
        <v>0</v>
      </c>
      <c r="J33" s="7">
        <f t="shared" si="15"/>
        <v>0</v>
      </c>
    </row>
    <row r="34" spans="1:10" ht="45" customHeight="1" x14ac:dyDescent="0.25">
      <c r="A34" s="33"/>
      <c r="B34" s="36"/>
      <c r="C34" s="2" t="s">
        <v>13</v>
      </c>
      <c r="D34" s="7">
        <f>D48</f>
        <v>30</v>
      </c>
      <c r="E34" s="7">
        <f t="shared" ref="E34:H34" si="26">E48</f>
        <v>30</v>
      </c>
      <c r="F34" s="7">
        <f t="shared" si="26"/>
        <v>30</v>
      </c>
      <c r="G34" s="19">
        <f t="shared" si="26"/>
        <v>30</v>
      </c>
      <c r="H34" s="7">
        <f t="shared" si="26"/>
        <v>0</v>
      </c>
      <c r="I34" s="7">
        <v>0</v>
      </c>
      <c r="J34" s="7">
        <f t="shared" si="15"/>
        <v>120</v>
      </c>
    </row>
    <row r="35" spans="1:10" ht="15.75" customHeight="1" x14ac:dyDescent="0.25">
      <c r="A35" s="31" t="s">
        <v>17</v>
      </c>
      <c r="B35" s="31" t="s">
        <v>10</v>
      </c>
      <c r="C35" s="2" t="s">
        <v>8</v>
      </c>
      <c r="D35" s="4">
        <f>D40+D45</f>
        <v>2206.4</v>
      </c>
      <c r="E35" s="4">
        <f t="shared" ref="E35" si="27">E40+E45</f>
        <v>2274</v>
      </c>
      <c r="F35" s="4">
        <f>F40+F45</f>
        <v>3974.6120000000001</v>
      </c>
      <c r="G35" s="18">
        <f t="shared" ref="G35:I35" si="28">G40+G45</f>
        <v>2795.4920000000002</v>
      </c>
      <c r="H35" s="4">
        <f t="shared" si="28"/>
        <v>2533.8199999999997</v>
      </c>
      <c r="I35" s="4">
        <f t="shared" si="28"/>
        <v>2548.06</v>
      </c>
      <c r="J35" s="7">
        <f t="shared" si="15"/>
        <v>16332.383999999998</v>
      </c>
    </row>
    <row r="36" spans="1:10" ht="31.5" x14ac:dyDescent="0.25">
      <c r="A36" s="32"/>
      <c r="B36" s="32"/>
      <c r="C36" s="2" t="s">
        <v>11</v>
      </c>
      <c r="D36" s="7">
        <v>0</v>
      </c>
      <c r="E36" s="7">
        <v>0</v>
      </c>
      <c r="F36" s="7">
        <v>0</v>
      </c>
      <c r="G36" s="19">
        <v>0</v>
      </c>
      <c r="H36" s="7">
        <v>0</v>
      </c>
      <c r="I36" s="7">
        <v>0</v>
      </c>
      <c r="J36" s="7">
        <f t="shared" si="15"/>
        <v>0</v>
      </c>
    </row>
    <row r="37" spans="1:10" ht="31.5" x14ac:dyDescent="0.25">
      <c r="A37" s="32"/>
      <c r="B37" s="32"/>
      <c r="C37" s="2" t="s">
        <v>12</v>
      </c>
      <c r="D37" s="7">
        <f>D42+D47</f>
        <v>166</v>
      </c>
      <c r="E37" s="7">
        <f>SUM(E57,E66,E71)</f>
        <v>198</v>
      </c>
      <c r="F37" s="7">
        <f>SUM(F57,F66,F71,F75)</f>
        <v>1782</v>
      </c>
      <c r="G37" s="19">
        <f t="shared" ref="G37:I37" si="29">SUM(G57,G66,G71,G75)</f>
        <v>646</v>
      </c>
      <c r="H37" s="7">
        <f t="shared" si="29"/>
        <v>576</v>
      </c>
      <c r="I37" s="7">
        <f t="shared" si="29"/>
        <v>630</v>
      </c>
      <c r="J37" s="7">
        <f t="shared" si="15"/>
        <v>3998</v>
      </c>
    </row>
    <row r="38" spans="1:10" ht="31.5" x14ac:dyDescent="0.25">
      <c r="A38" s="32"/>
      <c r="B38" s="32"/>
      <c r="C38" s="2" t="s">
        <v>13</v>
      </c>
      <c r="D38" s="7">
        <f>SUM(D43,D48)</f>
        <v>2040.4</v>
      </c>
      <c r="E38" s="7">
        <f t="shared" ref="E38" si="30">SUM(E43,E48)</f>
        <v>2076</v>
      </c>
      <c r="F38" s="7">
        <f>F48+F43</f>
        <v>2187.77</v>
      </c>
      <c r="G38" s="19">
        <f t="shared" ref="G38:I38" si="31">G48+G43</f>
        <v>2144.65</v>
      </c>
      <c r="H38" s="7">
        <f t="shared" si="31"/>
        <v>1957.82</v>
      </c>
      <c r="I38" s="7">
        <f t="shared" si="31"/>
        <v>1918.06</v>
      </c>
      <c r="J38" s="7">
        <f t="shared" si="15"/>
        <v>12324.699999999999</v>
      </c>
    </row>
    <row r="39" spans="1:10" ht="31.5" x14ac:dyDescent="0.25">
      <c r="A39" s="32"/>
      <c r="B39" s="33"/>
      <c r="C39" s="2" t="s">
        <v>47</v>
      </c>
      <c r="D39" s="7">
        <v>0</v>
      </c>
      <c r="E39" s="7">
        <v>0</v>
      </c>
      <c r="F39" s="7">
        <v>4.8419999999999996</v>
      </c>
      <c r="G39" s="19">
        <v>4.8419999999999996</v>
      </c>
      <c r="H39" s="7">
        <v>0</v>
      </c>
      <c r="I39" s="7">
        <v>0</v>
      </c>
      <c r="J39" s="7">
        <f t="shared" si="15"/>
        <v>9.6839999999999993</v>
      </c>
    </row>
    <row r="40" spans="1:10" ht="15.75" customHeight="1" x14ac:dyDescent="0.25">
      <c r="A40" s="32"/>
      <c r="B40" s="31" t="s">
        <v>14</v>
      </c>
      <c r="C40" s="2" t="s">
        <v>8</v>
      </c>
      <c r="D40" s="7">
        <f>SUM(D41,D42,D43)</f>
        <v>2176.4</v>
      </c>
      <c r="E40" s="7">
        <f t="shared" ref="E40" si="32">SUM(E41,E42,E43)</f>
        <v>2244</v>
      </c>
      <c r="F40" s="7">
        <f>SUM(F41,F42,F43,F44)</f>
        <v>3944.6120000000001</v>
      </c>
      <c r="G40" s="19">
        <f>SUM(G41,G42,G43:G44)</f>
        <v>2765.4920000000002</v>
      </c>
      <c r="H40" s="7">
        <f t="shared" ref="H40:I40" si="33">SUM(H41,H42,H43)</f>
        <v>2533.8199999999997</v>
      </c>
      <c r="I40" s="7">
        <f t="shared" si="33"/>
        <v>2548.06</v>
      </c>
      <c r="J40" s="7">
        <f t="shared" si="15"/>
        <v>16212.383999999998</v>
      </c>
    </row>
    <row r="41" spans="1:10" ht="31.5" x14ac:dyDescent="0.25">
      <c r="A41" s="32"/>
      <c r="B41" s="32"/>
      <c r="C41" s="2" t="s">
        <v>11</v>
      </c>
      <c r="D41" s="7">
        <v>0</v>
      </c>
      <c r="E41" s="7">
        <v>0</v>
      </c>
      <c r="F41" s="7">
        <v>0</v>
      </c>
      <c r="G41" s="19">
        <v>0</v>
      </c>
      <c r="H41" s="7">
        <v>0</v>
      </c>
      <c r="I41" s="7">
        <v>0</v>
      </c>
      <c r="J41" s="7">
        <f t="shared" si="15"/>
        <v>0</v>
      </c>
    </row>
    <row r="42" spans="1:10" ht="31.5" x14ac:dyDescent="0.25">
      <c r="A42" s="32"/>
      <c r="B42" s="32"/>
      <c r="C42" s="2" t="s">
        <v>12</v>
      </c>
      <c r="D42" s="7">
        <f>D57+D66+D71</f>
        <v>166</v>
      </c>
      <c r="E42" s="7">
        <f>SUM(E57,E66,E71)</f>
        <v>198</v>
      </c>
      <c r="F42" s="7">
        <f>SUM(F57,F66,F71,F75)</f>
        <v>1782</v>
      </c>
      <c r="G42" s="19">
        <f t="shared" ref="G42:I42" si="34">SUM(G57,G66,G71,G75)</f>
        <v>646</v>
      </c>
      <c r="H42" s="7">
        <f t="shared" si="34"/>
        <v>576</v>
      </c>
      <c r="I42" s="7">
        <f t="shared" si="34"/>
        <v>630</v>
      </c>
      <c r="J42" s="7">
        <f t="shared" si="15"/>
        <v>3998</v>
      </c>
    </row>
    <row r="43" spans="1:10" ht="41.25" customHeight="1" x14ac:dyDescent="0.25">
      <c r="A43" s="32"/>
      <c r="B43" s="32"/>
      <c r="C43" s="2" t="s">
        <v>13</v>
      </c>
      <c r="D43" s="7">
        <f>SUM(D49,D51,D50,D52,D54,D55,D58,D59,D60,D61,D62,D63,D64,D67,D68,D69,D84)</f>
        <v>2010.4</v>
      </c>
      <c r="E43" s="7">
        <f t="shared" ref="E43" si="35">SUM(E49,E51,E50,E52,E54,E55,E58,E59,E60,E61,E62,E63,E64,E67,E68,E69,E84)</f>
        <v>2046</v>
      </c>
      <c r="F43" s="7">
        <f>SUM(F49,F51,F50,F52,F54,F55,F58,F59,F60,F61,F62,F63,F64,F67,F68,F69,F72,F76,F84)</f>
        <v>2157.77</v>
      </c>
      <c r="G43" s="19">
        <f>SUM(G49,G51,G50,G52,G54,G55,G58,G59,G60,G61,G62,G63,G64,G67,G68,G69,G72,G76)</f>
        <v>2114.65</v>
      </c>
      <c r="H43" s="7">
        <f t="shared" ref="H43:I43" si="36">SUM(H49,H51,H50,H52,H54,H55,H58,H59,H60,H61,H62,H63,H64,H67,H68,H69,H72,H76,H84)</f>
        <v>1957.82</v>
      </c>
      <c r="I43" s="7">
        <f t="shared" si="36"/>
        <v>1918.06</v>
      </c>
      <c r="J43" s="7">
        <f t="shared" si="15"/>
        <v>12204.699999999999</v>
      </c>
    </row>
    <row r="44" spans="1:10" ht="41.25" customHeight="1" x14ac:dyDescent="0.25">
      <c r="A44" s="32"/>
      <c r="B44" s="33"/>
      <c r="C44" s="2" t="s">
        <v>47</v>
      </c>
      <c r="D44" s="7">
        <v>0</v>
      </c>
      <c r="E44" s="7">
        <v>0</v>
      </c>
      <c r="F44" s="7">
        <v>4.8419999999999996</v>
      </c>
      <c r="G44" s="19">
        <v>4.8419999999999996</v>
      </c>
      <c r="H44" s="7">
        <v>0</v>
      </c>
      <c r="I44" s="7">
        <v>0</v>
      </c>
      <c r="J44" s="7">
        <f t="shared" si="15"/>
        <v>9.6839999999999993</v>
      </c>
    </row>
    <row r="45" spans="1:10" ht="27" customHeight="1" x14ac:dyDescent="0.25">
      <c r="A45" s="32"/>
      <c r="B45" s="31" t="s">
        <v>15</v>
      </c>
      <c r="C45" s="2" t="s">
        <v>8</v>
      </c>
      <c r="D45" s="7">
        <f>SUM(D46,D47,D48)</f>
        <v>30</v>
      </c>
      <c r="E45" s="7">
        <f t="shared" ref="E45:F45" si="37">SUM(E46,E47,E48)</f>
        <v>30</v>
      </c>
      <c r="F45" s="7">
        <f t="shared" si="37"/>
        <v>30</v>
      </c>
      <c r="G45" s="19">
        <f t="shared" ref="G45:I45" si="38">SUM(G46,G47,G48)</f>
        <v>30</v>
      </c>
      <c r="H45" s="7">
        <f t="shared" si="38"/>
        <v>0</v>
      </c>
      <c r="I45" s="7">
        <f t="shared" si="38"/>
        <v>0</v>
      </c>
      <c r="J45" s="7">
        <f t="shared" si="15"/>
        <v>120</v>
      </c>
    </row>
    <row r="46" spans="1:10" ht="31.5" x14ac:dyDescent="0.25">
      <c r="A46" s="32"/>
      <c r="B46" s="32"/>
      <c r="C46" s="2" t="s">
        <v>11</v>
      </c>
      <c r="D46" s="7">
        <v>0</v>
      </c>
      <c r="E46" s="7">
        <v>0</v>
      </c>
      <c r="F46" s="7">
        <v>0</v>
      </c>
      <c r="G46" s="19">
        <v>0</v>
      </c>
      <c r="H46" s="7">
        <v>0</v>
      </c>
      <c r="I46" s="7">
        <v>0</v>
      </c>
      <c r="J46" s="7">
        <f t="shared" si="15"/>
        <v>0</v>
      </c>
    </row>
    <row r="47" spans="1:10" ht="31.5" x14ac:dyDescent="0.25">
      <c r="A47" s="32"/>
      <c r="B47" s="32"/>
      <c r="C47" s="2" t="s">
        <v>12</v>
      </c>
      <c r="D47" s="7">
        <v>0</v>
      </c>
      <c r="E47" s="7">
        <v>0</v>
      </c>
      <c r="F47" s="7">
        <v>0</v>
      </c>
      <c r="G47" s="19">
        <v>0</v>
      </c>
      <c r="H47" s="7">
        <v>0</v>
      </c>
      <c r="I47" s="7">
        <v>0</v>
      </c>
      <c r="J47" s="7">
        <f t="shared" si="15"/>
        <v>0</v>
      </c>
    </row>
    <row r="48" spans="1:10" ht="71.25" customHeight="1" x14ac:dyDescent="0.25">
      <c r="A48" s="33"/>
      <c r="B48" s="33"/>
      <c r="C48" s="2" t="s">
        <v>13</v>
      </c>
      <c r="D48" s="7">
        <f>D53</f>
        <v>30</v>
      </c>
      <c r="E48" s="7">
        <f t="shared" ref="E48:F48" si="39">E53</f>
        <v>30</v>
      </c>
      <c r="F48" s="7">
        <f t="shared" si="39"/>
        <v>30</v>
      </c>
      <c r="G48" s="19">
        <f>G53</f>
        <v>30</v>
      </c>
      <c r="H48" s="7">
        <v>0</v>
      </c>
      <c r="I48" s="7">
        <v>0</v>
      </c>
      <c r="J48" s="7">
        <f t="shared" si="15"/>
        <v>120</v>
      </c>
    </row>
    <row r="49" spans="1:10" ht="152.25" customHeight="1" x14ac:dyDescent="0.25">
      <c r="A49" s="14" t="s">
        <v>18</v>
      </c>
      <c r="B49" s="9" t="s">
        <v>19</v>
      </c>
      <c r="C49" s="9" t="s">
        <v>13</v>
      </c>
      <c r="D49" s="7">
        <v>0</v>
      </c>
      <c r="E49" s="7">
        <v>0</v>
      </c>
      <c r="F49" s="7">
        <v>0</v>
      </c>
      <c r="G49" s="19">
        <v>0</v>
      </c>
      <c r="H49" s="7">
        <v>0</v>
      </c>
      <c r="I49" s="7">
        <v>0</v>
      </c>
      <c r="J49" s="7">
        <f t="shared" si="15"/>
        <v>0</v>
      </c>
    </row>
    <row r="50" spans="1:10" ht="112.5" customHeight="1" x14ac:dyDescent="0.25">
      <c r="A50" s="14" t="s">
        <v>20</v>
      </c>
      <c r="B50" s="9" t="s">
        <v>19</v>
      </c>
      <c r="C50" s="9" t="s">
        <v>13</v>
      </c>
      <c r="D50" s="7">
        <v>0</v>
      </c>
      <c r="E50" s="7">
        <v>0</v>
      </c>
      <c r="F50" s="7">
        <v>0</v>
      </c>
      <c r="G50" s="19">
        <v>0</v>
      </c>
      <c r="H50" s="7">
        <v>0</v>
      </c>
      <c r="I50" s="7">
        <v>0</v>
      </c>
      <c r="J50" s="7">
        <f t="shared" si="15"/>
        <v>0</v>
      </c>
    </row>
    <row r="51" spans="1:10" ht="198" customHeight="1" x14ac:dyDescent="0.25">
      <c r="A51" s="11" t="s">
        <v>21</v>
      </c>
      <c r="B51" s="9" t="s">
        <v>19</v>
      </c>
      <c r="C51" s="9" t="s">
        <v>13</v>
      </c>
      <c r="D51" s="7">
        <v>0</v>
      </c>
      <c r="E51" s="7">
        <v>0</v>
      </c>
      <c r="F51" s="7">
        <v>0</v>
      </c>
      <c r="G51" s="19">
        <v>0</v>
      </c>
      <c r="H51" s="7">
        <v>0</v>
      </c>
      <c r="I51" s="7">
        <v>0</v>
      </c>
      <c r="J51" s="7">
        <f t="shared" si="15"/>
        <v>0</v>
      </c>
    </row>
    <row r="52" spans="1:10" ht="198" customHeight="1" x14ac:dyDescent="0.25">
      <c r="A52" s="11" t="s">
        <v>22</v>
      </c>
      <c r="B52" s="9" t="s">
        <v>19</v>
      </c>
      <c r="C52" s="9" t="s">
        <v>13</v>
      </c>
      <c r="D52" s="7">
        <v>10</v>
      </c>
      <c r="E52" s="7">
        <f>10-0.08</f>
        <v>9.92</v>
      </c>
      <c r="F52" s="7">
        <v>9.9</v>
      </c>
      <c r="G52" s="19">
        <v>10</v>
      </c>
      <c r="H52" s="7">
        <v>0</v>
      </c>
      <c r="I52" s="7">
        <v>0</v>
      </c>
      <c r="J52" s="7">
        <f t="shared" si="15"/>
        <v>39.82</v>
      </c>
    </row>
    <row r="53" spans="1:10" ht="267" customHeight="1" x14ac:dyDescent="0.25">
      <c r="A53" s="11" t="s">
        <v>23</v>
      </c>
      <c r="B53" s="9" t="s">
        <v>24</v>
      </c>
      <c r="C53" s="9" t="s">
        <v>13</v>
      </c>
      <c r="D53" s="7">
        <v>30</v>
      </c>
      <c r="E53" s="7">
        <v>30</v>
      </c>
      <c r="F53" s="7">
        <v>30</v>
      </c>
      <c r="G53" s="19">
        <v>30</v>
      </c>
      <c r="H53" s="7">
        <v>0</v>
      </c>
      <c r="I53" s="7">
        <v>0</v>
      </c>
      <c r="J53" s="7">
        <f t="shared" si="15"/>
        <v>120</v>
      </c>
    </row>
    <row r="54" spans="1:10" ht="129" customHeight="1" x14ac:dyDescent="0.25">
      <c r="A54" s="11" t="s">
        <v>25</v>
      </c>
      <c r="B54" s="9" t="s">
        <v>26</v>
      </c>
      <c r="C54" s="9" t="s">
        <v>13</v>
      </c>
      <c r="D54" s="7">
        <v>0</v>
      </c>
      <c r="E54" s="7">
        <v>0</v>
      </c>
      <c r="F54" s="7">
        <v>0</v>
      </c>
      <c r="G54" s="19">
        <v>0</v>
      </c>
      <c r="H54" s="7">
        <v>0</v>
      </c>
      <c r="I54" s="7">
        <v>0</v>
      </c>
      <c r="J54" s="7">
        <f t="shared" si="15"/>
        <v>0</v>
      </c>
    </row>
    <row r="55" spans="1:10" ht="93.75" customHeight="1" x14ac:dyDescent="0.25">
      <c r="A55" s="11" t="s">
        <v>27</v>
      </c>
      <c r="B55" s="9" t="s">
        <v>14</v>
      </c>
      <c r="C55" s="9" t="s">
        <v>13</v>
      </c>
      <c r="D55" s="7">
        <v>0</v>
      </c>
      <c r="E55" s="7">
        <v>0</v>
      </c>
      <c r="F55" s="7">
        <v>0</v>
      </c>
      <c r="G55" s="19">
        <v>0</v>
      </c>
      <c r="H55" s="7">
        <v>0</v>
      </c>
      <c r="I55" s="7">
        <v>0</v>
      </c>
      <c r="J55" s="7">
        <f t="shared" si="15"/>
        <v>0</v>
      </c>
    </row>
    <row r="56" spans="1:10" s="21" customFormat="1" ht="17.25" customHeight="1" x14ac:dyDescent="0.25">
      <c r="A56" s="49" t="s">
        <v>28</v>
      </c>
      <c r="B56" s="52" t="s">
        <v>14</v>
      </c>
      <c r="C56" s="22" t="s">
        <v>8</v>
      </c>
      <c r="D56" s="19">
        <f>SUM(D57,D58)</f>
        <v>81</v>
      </c>
      <c r="E56" s="19">
        <f>SUM(E58,E57)</f>
        <v>93</v>
      </c>
      <c r="F56" s="19">
        <f t="shared" ref="F56" si="40">SUM(F58,F57)</f>
        <v>92.9</v>
      </c>
      <c r="G56" s="19">
        <f>SUM(G58,G57)</f>
        <v>545.45000000000005</v>
      </c>
      <c r="H56" s="19">
        <f>SUM(H57,H58)</f>
        <v>581.82000000000005</v>
      </c>
      <c r="I56" s="19">
        <f>SUM(I57:I58)</f>
        <v>636.36</v>
      </c>
      <c r="J56" s="19">
        <f>SUM(D56,E56,F56,G56,H56,I56)</f>
        <v>2030.5300000000002</v>
      </c>
    </row>
    <row r="57" spans="1:10" s="21" customFormat="1" ht="31.5" x14ac:dyDescent="0.25">
      <c r="A57" s="50"/>
      <c r="B57" s="53"/>
      <c r="C57" s="23" t="s">
        <v>29</v>
      </c>
      <c r="D57" s="19">
        <v>80</v>
      </c>
      <c r="E57" s="19">
        <v>92</v>
      </c>
      <c r="F57" s="19">
        <v>92</v>
      </c>
      <c r="G57" s="19">
        <v>540</v>
      </c>
      <c r="H57" s="19">
        <v>576</v>
      </c>
      <c r="I57" s="19">
        <v>630</v>
      </c>
      <c r="J57" s="19">
        <f t="shared" si="15"/>
        <v>2010</v>
      </c>
    </row>
    <row r="58" spans="1:10" s="21" customFormat="1" ht="238.5" customHeight="1" x14ac:dyDescent="0.25">
      <c r="A58" s="51"/>
      <c r="B58" s="54"/>
      <c r="C58" s="23" t="s">
        <v>30</v>
      </c>
      <c r="D58" s="19">
        <v>1</v>
      </c>
      <c r="E58" s="19">
        <v>1</v>
      </c>
      <c r="F58" s="19">
        <v>0.9</v>
      </c>
      <c r="G58" s="19">
        <v>5.45</v>
      </c>
      <c r="H58" s="19">
        <v>5.82</v>
      </c>
      <c r="I58" s="19">
        <v>6.36</v>
      </c>
      <c r="J58" s="19">
        <f t="shared" si="15"/>
        <v>20.53</v>
      </c>
    </row>
    <row r="59" spans="1:10" s="15" customFormat="1" ht="94.5" x14ac:dyDescent="0.25">
      <c r="A59" s="11" t="s">
        <v>31</v>
      </c>
      <c r="B59" s="9" t="s">
        <v>14</v>
      </c>
      <c r="C59" s="9" t="s">
        <v>13</v>
      </c>
      <c r="D59" s="7">
        <v>1962</v>
      </c>
      <c r="E59" s="7">
        <v>1962</v>
      </c>
      <c r="F59" s="7">
        <f>1962+76-50+10+58.7</f>
        <v>2056.6999999999998</v>
      </c>
      <c r="G59" s="19">
        <v>2009</v>
      </c>
      <c r="H59" s="7">
        <v>1952</v>
      </c>
      <c r="I59" s="7">
        <v>1911.7</v>
      </c>
      <c r="J59" s="7">
        <f t="shared" si="15"/>
        <v>11853.400000000001</v>
      </c>
    </row>
    <row r="60" spans="1:10" ht="283.5" x14ac:dyDescent="0.25">
      <c r="A60" s="11" t="s">
        <v>32</v>
      </c>
      <c r="B60" s="9" t="s">
        <v>14</v>
      </c>
      <c r="C60" s="9" t="s">
        <v>13</v>
      </c>
      <c r="D60" s="7">
        <v>0</v>
      </c>
      <c r="E60" s="7">
        <v>0</v>
      </c>
      <c r="F60" s="7">
        <v>0</v>
      </c>
      <c r="G60" s="19">
        <v>0</v>
      </c>
      <c r="H60" s="7">
        <v>0</v>
      </c>
      <c r="I60" s="7">
        <v>0</v>
      </c>
      <c r="J60" s="7">
        <f t="shared" si="15"/>
        <v>0</v>
      </c>
    </row>
    <row r="61" spans="1:10" ht="187.5" customHeight="1" x14ac:dyDescent="0.25">
      <c r="A61" s="5" t="s">
        <v>33</v>
      </c>
      <c r="B61" s="9" t="s">
        <v>14</v>
      </c>
      <c r="C61" s="9" t="s">
        <v>13</v>
      </c>
      <c r="D61" s="7">
        <v>0</v>
      </c>
      <c r="E61" s="7">
        <v>0</v>
      </c>
      <c r="F61" s="7">
        <v>0</v>
      </c>
      <c r="G61" s="19">
        <v>0</v>
      </c>
      <c r="H61" s="7">
        <v>0</v>
      </c>
      <c r="I61" s="7">
        <v>0</v>
      </c>
      <c r="J61" s="7">
        <f t="shared" si="15"/>
        <v>0</v>
      </c>
    </row>
    <row r="62" spans="1:10" ht="345.75" customHeight="1" x14ac:dyDescent="0.25">
      <c r="A62" s="11" t="s">
        <v>34</v>
      </c>
      <c r="B62" s="9" t="s">
        <v>14</v>
      </c>
      <c r="C62" s="9" t="s">
        <v>13</v>
      </c>
      <c r="D62" s="7">
        <v>0</v>
      </c>
      <c r="E62" s="7">
        <v>0</v>
      </c>
      <c r="F62" s="7">
        <v>0</v>
      </c>
      <c r="G62" s="19">
        <v>0</v>
      </c>
      <c r="H62" s="7">
        <v>0</v>
      </c>
      <c r="I62" s="7">
        <v>0</v>
      </c>
      <c r="J62" s="7">
        <f t="shared" si="15"/>
        <v>0</v>
      </c>
    </row>
    <row r="63" spans="1:10" ht="192.75" customHeight="1" x14ac:dyDescent="0.25">
      <c r="A63" s="13" t="s">
        <v>35</v>
      </c>
      <c r="B63" s="9" t="s">
        <v>14</v>
      </c>
      <c r="C63" s="9" t="s">
        <v>13</v>
      </c>
      <c r="D63" s="7">
        <v>0</v>
      </c>
      <c r="E63" s="7">
        <v>0</v>
      </c>
      <c r="F63" s="7">
        <v>0</v>
      </c>
      <c r="G63" s="19">
        <v>0</v>
      </c>
      <c r="H63" s="7">
        <v>0</v>
      </c>
      <c r="I63" s="7">
        <v>0</v>
      </c>
      <c r="J63" s="7">
        <f t="shared" si="15"/>
        <v>0</v>
      </c>
    </row>
    <row r="64" spans="1:10" ht="279.75" customHeight="1" x14ac:dyDescent="0.25">
      <c r="A64" s="6" t="s">
        <v>43</v>
      </c>
      <c r="B64" s="9" t="s">
        <v>14</v>
      </c>
      <c r="C64" s="9" t="s">
        <v>13</v>
      </c>
      <c r="D64" s="7">
        <v>0</v>
      </c>
      <c r="E64" s="7">
        <v>0</v>
      </c>
      <c r="F64" s="7">
        <v>0</v>
      </c>
      <c r="G64" s="19">
        <v>0</v>
      </c>
      <c r="H64" s="7">
        <v>0</v>
      </c>
      <c r="I64" s="7">
        <v>0</v>
      </c>
      <c r="J64" s="7">
        <f t="shared" si="15"/>
        <v>0</v>
      </c>
    </row>
    <row r="65" spans="1:11" ht="15.75" customHeight="1" x14ac:dyDescent="0.25">
      <c r="A65" s="46" t="s">
        <v>36</v>
      </c>
      <c r="B65" s="31" t="s">
        <v>14</v>
      </c>
      <c r="C65" s="9" t="s">
        <v>8</v>
      </c>
      <c r="D65" s="4">
        <f>SUM(D66:D67)</f>
        <v>15.8</v>
      </c>
      <c r="E65" s="4">
        <f>SUM(E67,E66)</f>
        <v>14.28</v>
      </c>
      <c r="F65" s="4">
        <f t="shared" ref="F65" si="41">SUM(F67,F66)</f>
        <v>14.28</v>
      </c>
      <c r="G65" s="18">
        <f>SUM(G67,G66)</f>
        <v>14.2</v>
      </c>
      <c r="H65" s="4">
        <v>0</v>
      </c>
      <c r="I65" s="4">
        <v>0</v>
      </c>
      <c r="J65" s="7">
        <f t="shared" si="15"/>
        <v>58.56</v>
      </c>
    </row>
    <row r="66" spans="1:11" ht="31.5" x14ac:dyDescent="0.25">
      <c r="A66" s="47"/>
      <c r="B66" s="32"/>
      <c r="C66" s="9" t="s">
        <v>12</v>
      </c>
      <c r="D66" s="4">
        <v>14</v>
      </c>
      <c r="E66" s="4">
        <v>14</v>
      </c>
      <c r="F66" s="4">
        <f>5+9</f>
        <v>14</v>
      </c>
      <c r="G66" s="18">
        <v>14</v>
      </c>
      <c r="H66" s="4">
        <v>0</v>
      </c>
      <c r="I66" s="4">
        <v>0</v>
      </c>
      <c r="J66" s="7">
        <f t="shared" si="15"/>
        <v>56</v>
      </c>
    </row>
    <row r="67" spans="1:11" ht="96.75" customHeight="1" x14ac:dyDescent="0.25">
      <c r="A67" s="48"/>
      <c r="B67" s="33"/>
      <c r="C67" s="9" t="s">
        <v>13</v>
      </c>
      <c r="D67" s="7">
        <v>1.8</v>
      </c>
      <c r="E67" s="7">
        <v>0.28000000000000003</v>
      </c>
      <c r="F67" s="7">
        <v>0.28000000000000003</v>
      </c>
      <c r="G67" s="19">
        <v>0.2</v>
      </c>
      <c r="H67" s="7">
        <v>0</v>
      </c>
      <c r="I67" s="7">
        <v>0</v>
      </c>
      <c r="J67" s="7">
        <f t="shared" si="15"/>
        <v>2.5600000000000005</v>
      </c>
    </row>
    <row r="68" spans="1:11" ht="333" customHeight="1" x14ac:dyDescent="0.25">
      <c r="A68" s="6" t="s">
        <v>37</v>
      </c>
      <c r="B68" s="9" t="s">
        <v>14</v>
      </c>
      <c r="C68" s="9" t="s">
        <v>13</v>
      </c>
      <c r="D68" s="7">
        <v>3.2</v>
      </c>
      <c r="E68" s="7">
        <f>7.92+0.08</f>
        <v>8</v>
      </c>
      <c r="F68" s="7">
        <v>8</v>
      </c>
      <c r="G68" s="19">
        <v>16</v>
      </c>
      <c r="H68" s="7">
        <v>0</v>
      </c>
      <c r="I68" s="7">
        <v>0</v>
      </c>
      <c r="J68" s="7">
        <f t="shared" si="15"/>
        <v>35.200000000000003</v>
      </c>
    </row>
    <row r="69" spans="1:11" ht="223.5" customHeight="1" x14ac:dyDescent="0.25">
      <c r="A69" s="6" t="s">
        <v>38</v>
      </c>
      <c r="B69" s="9" t="s">
        <v>14</v>
      </c>
      <c r="C69" s="9" t="s">
        <v>13</v>
      </c>
      <c r="D69" s="7">
        <v>32.4</v>
      </c>
      <c r="E69" s="7">
        <v>64.8</v>
      </c>
      <c r="F69" s="7">
        <v>32.5</v>
      </c>
      <c r="G69" s="19">
        <v>74</v>
      </c>
      <c r="H69" s="7">
        <v>0</v>
      </c>
      <c r="I69" s="7">
        <v>0</v>
      </c>
      <c r="J69" s="7">
        <f t="shared" si="15"/>
        <v>203.7</v>
      </c>
    </row>
    <row r="70" spans="1:11" ht="15.75" customHeight="1" x14ac:dyDescent="0.25">
      <c r="A70" s="37" t="s">
        <v>39</v>
      </c>
      <c r="B70" s="40" t="s">
        <v>14</v>
      </c>
      <c r="C70" s="9" t="s">
        <v>42</v>
      </c>
      <c r="D70" s="7">
        <f>D71</f>
        <v>72</v>
      </c>
      <c r="E70" s="7">
        <f t="shared" ref="E70" si="42">E71</f>
        <v>92</v>
      </c>
      <c r="F70" s="7">
        <f>SUM(F71:F73)</f>
        <v>96.841999999999999</v>
      </c>
      <c r="G70" s="19">
        <f>SUM(G71:G73)</f>
        <v>96.841999999999999</v>
      </c>
      <c r="H70" s="7">
        <v>0</v>
      </c>
      <c r="I70" s="7">
        <v>0</v>
      </c>
      <c r="J70" s="7">
        <f t="shared" si="15"/>
        <v>357.68399999999997</v>
      </c>
    </row>
    <row r="71" spans="1:11" ht="47.25" customHeight="1" x14ac:dyDescent="0.25">
      <c r="A71" s="38"/>
      <c r="B71" s="41"/>
      <c r="C71" s="10" t="s">
        <v>12</v>
      </c>
      <c r="D71" s="8">
        <v>72</v>
      </c>
      <c r="E71" s="8">
        <v>92</v>
      </c>
      <c r="F71" s="8">
        <v>92</v>
      </c>
      <c r="G71" s="19">
        <v>92</v>
      </c>
      <c r="H71" s="7">
        <v>0</v>
      </c>
      <c r="I71" s="7">
        <v>0</v>
      </c>
      <c r="J71" s="7">
        <f t="shared" si="15"/>
        <v>348</v>
      </c>
    </row>
    <row r="72" spans="1:11" ht="54" customHeight="1" x14ac:dyDescent="0.25">
      <c r="A72" s="38"/>
      <c r="B72" s="41"/>
      <c r="C72" s="10" t="s">
        <v>13</v>
      </c>
      <c r="D72" s="8">
        <v>0</v>
      </c>
      <c r="E72" s="8">
        <v>0</v>
      </c>
      <c r="F72" s="8">
        <v>0</v>
      </c>
      <c r="G72" s="19">
        <v>0</v>
      </c>
      <c r="H72" s="7">
        <v>0</v>
      </c>
      <c r="I72" s="7">
        <v>0</v>
      </c>
      <c r="J72" s="7">
        <f t="shared" si="15"/>
        <v>0</v>
      </c>
    </row>
    <row r="73" spans="1:11" ht="54" customHeight="1" x14ac:dyDescent="0.25">
      <c r="A73" s="39"/>
      <c r="B73" s="42"/>
      <c r="C73" s="10" t="s">
        <v>47</v>
      </c>
      <c r="D73" s="8">
        <v>0</v>
      </c>
      <c r="E73" s="8">
        <v>0</v>
      </c>
      <c r="F73" s="8">
        <v>4.8419999999999996</v>
      </c>
      <c r="G73" s="19">
        <v>4.8419999999999996</v>
      </c>
      <c r="H73" s="7">
        <v>0</v>
      </c>
      <c r="I73" s="7">
        <v>0</v>
      </c>
      <c r="J73" s="7">
        <f t="shared" si="15"/>
        <v>9.6839999999999993</v>
      </c>
    </row>
    <row r="74" spans="1:11" ht="15.75" customHeight="1" x14ac:dyDescent="0.25">
      <c r="A74" s="43" t="s">
        <v>44</v>
      </c>
      <c r="B74" s="40" t="s">
        <v>14</v>
      </c>
      <c r="C74" s="9" t="s">
        <v>42</v>
      </c>
      <c r="D74" s="7">
        <v>0</v>
      </c>
      <c r="E74" s="7">
        <v>0</v>
      </c>
      <c r="F74" s="7">
        <f>SUM(F75:F76)</f>
        <v>1633.49</v>
      </c>
      <c r="G74" s="19">
        <v>0</v>
      </c>
      <c r="H74" s="7">
        <v>0</v>
      </c>
      <c r="I74" s="7">
        <v>0</v>
      </c>
      <c r="J74" s="7">
        <f t="shared" si="15"/>
        <v>1633.49</v>
      </c>
    </row>
    <row r="75" spans="1:11" ht="47.25" customHeight="1" x14ac:dyDescent="0.25">
      <c r="A75" s="44"/>
      <c r="B75" s="41"/>
      <c r="C75" s="10" t="s">
        <v>12</v>
      </c>
      <c r="D75" s="7">
        <v>0</v>
      </c>
      <c r="E75" s="7">
        <v>0</v>
      </c>
      <c r="F75" s="8">
        <v>1584</v>
      </c>
      <c r="G75" s="19">
        <v>0</v>
      </c>
      <c r="H75" s="7">
        <v>0</v>
      </c>
      <c r="I75" s="7">
        <v>0</v>
      </c>
      <c r="J75" s="7">
        <f t="shared" si="15"/>
        <v>1584</v>
      </c>
    </row>
    <row r="76" spans="1:11" ht="191.25" customHeight="1" x14ac:dyDescent="0.25">
      <c r="A76" s="45"/>
      <c r="B76" s="42"/>
      <c r="C76" s="10" t="s">
        <v>13</v>
      </c>
      <c r="D76" s="7">
        <v>0</v>
      </c>
      <c r="E76" s="7">
        <v>0</v>
      </c>
      <c r="F76" s="8">
        <v>49.49</v>
      </c>
      <c r="G76" s="19">
        <v>0</v>
      </c>
      <c r="H76" s="7">
        <v>0</v>
      </c>
      <c r="I76" s="7">
        <v>0</v>
      </c>
      <c r="J76" s="7">
        <f t="shared" si="15"/>
        <v>49.49</v>
      </c>
    </row>
    <row r="77" spans="1:11" ht="15.75" customHeight="1" x14ac:dyDescent="0.25">
      <c r="A77" s="31" t="s">
        <v>45</v>
      </c>
      <c r="B77" s="34" t="s">
        <v>10</v>
      </c>
      <c r="C77" s="2" t="s">
        <v>8</v>
      </c>
      <c r="D77" s="4">
        <f>D78+D79+D80</f>
        <v>0</v>
      </c>
      <c r="E77" s="4">
        <f t="shared" ref="E77:I77" si="43">E78+E79+E80</f>
        <v>0</v>
      </c>
      <c r="F77" s="4">
        <f t="shared" si="43"/>
        <v>0</v>
      </c>
      <c r="G77" s="18">
        <f t="shared" si="43"/>
        <v>10</v>
      </c>
      <c r="H77" s="4">
        <f t="shared" si="43"/>
        <v>0</v>
      </c>
      <c r="I77" s="4">
        <f t="shared" si="43"/>
        <v>0</v>
      </c>
      <c r="J77" s="7">
        <f t="shared" si="15"/>
        <v>10</v>
      </c>
    </row>
    <row r="78" spans="1:11" ht="31.5" x14ac:dyDescent="0.25">
      <c r="A78" s="32"/>
      <c r="B78" s="35"/>
      <c r="C78" s="2" t="s">
        <v>11</v>
      </c>
      <c r="D78" s="7">
        <v>0</v>
      </c>
      <c r="E78" s="7">
        <v>0</v>
      </c>
      <c r="F78" s="7">
        <v>0</v>
      </c>
      <c r="G78" s="19">
        <v>0</v>
      </c>
      <c r="H78" s="7">
        <v>0</v>
      </c>
      <c r="I78" s="7">
        <v>0</v>
      </c>
      <c r="J78" s="7">
        <v>0</v>
      </c>
      <c r="K78" s="7">
        <v>0</v>
      </c>
    </row>
    <row r="79" spans="1:11" ht="31.5" x14ac:dyDescent="0.25">
      <c r="A79" s="32"/>
      <c r="B79" s="35"/>
      <c r="C79" s="2" t="s">
        <v>12</v>
      </c>
      <c r="D79" s="7">
        <f>D83</f>
        <v>0</v>
      </c>
      <c r="E79" s="7">
        <f>SUM(E93,E102,E107)</f>
        <v>0</v>
      </c>
      <c r="F79" s="7">
        <f>SUM(F93,F102,F107,F110)</f>
        <v>0</v>
      </c>
      <c r="G79" s="19">
        <f>SUM(G93,G102,G107)</f>
        <v>0</v>
      </c>
      <c r="H79" s="7">
        <f>SUM(H93,H102,H107)</f>
        <v>0</v>
      </c>
      <c r="I79" s="7">
        <f>SUM(I93,I102,I107)</f>
        <v>0</v>
      </c>
      <c r="J79" s="7">
        <f t="shared" si="15"/>
        <v>0</v>
      </c>
    </row>
    <row r="80" spans="1:11" ht="31.5" x14ac:dyDescent="0.25">
      <c r="A80" s="32"/>
      <c r="B80" s="36"/>
      <c r="C80" s="2" t="s">
        <v>13</v>
      </c>
      <c r="D80" s="7">
        <f>D84</f>
        <v>0</v>
      </c>
      <c r="E80" s="7">
        <f t="shared" ref="E80:I80" si="44">E84</f>
        <v>0</v>
      </c>
      <c r="F80" s="7">
        <f t="shared" si="44"/>
        <v>0</v>
      </c>
      <c r="G80" s="19">
        <f t="shared" si="44"/>
        <v>10</v>
      </c>
      <c r="H80" s="7">
        <f t="shared" si="44"/>
        <v>0</v>
      </c>
      <c r="I80" s="7">
        <f t="shared" si="44"/>
        <v>0</v>
      </c>
      <c r="J80" s="7">
        <f t="shared" si="15"/>
        <v>10</v>
      </c>
    </row>
    <row r="81" spans="1:10" ht="15.75" customHeight="1" x14ac:dyDescent="0.25">
      <c r="A81" s="32"/>
      <c r="B81" s="34" t="s">
        <v>14</v>
      </c>
      <c r="C81" s="2" t="s">
        <v>8</v>
      </c>
      <c r="D81" s="7">
        <f>SUM(D82,D83,D84)</f>
        <v>0</v>
      </c>
      <c r="E81" s="7">
        <f t="shared" ref="E81:G81" si="45">SUM(E82,E83,E84)</f>
        <v>0</v>
      </c>
      <c r="F81" s="7">
        <f t="shared" si="45"/>
        <v>0</v>
      </c>
      <c r="G81" s="19">
        <f t="shared" si="45"/>
        <v>10</v>
      </c>
      <c r="H81" s="7">
        <f>SUM(H82,H83,H84)</f>
        <v>0</v>
      </c>
      <c r="I81" s="7">
        <f>SUM(I82,I83,I84)</f>
        <v>0</v>
      </c>
      <c r="J81" s="7">
        <f t="shared" si="15"/>
        <v>10</v>
      </c>
    </row>
    <row r="82" spans="1:10" ht="31.5" x14ac:dyDescent="0.25">
      <c r="A82" s="32"/>
      <c r="B82" s="35"/>
      <c r="C82" s="2" t="s">
        <v>11</v>
      </c>
      <c r="D82" s="7">
        <v>0</v>
      </c>
      <c r="E82" s="7">
        <v>0</v>
      </c>
      <c r="F82" s="7">
        <v>0</v>
      </c>
      <c r="G82" s="19">
        <v>0</v>
      </c>
      <c r="H82" s="7">
        <v>0</v>
      </c>
      <c r="I82" s="7">
        <v>0</v>
      </c>
      <c r="J82" s="7">
        <f t="shared" si="15"/>
        <v>0</v>
      </c>
    </row>
    <row r="83" spans="1:10" ht="31.5" x14ac:dyDescent="0.25">
      <c r="A83" s="32"/>
      <c r="B83" s="35"/>
      <c r="C83" s="2" t="s">
        <v>12</v>
      </c>
      <c r="D83" s="7">
        <f>D93+D102+D107</f>
        <v>0</v>
      </c>
      <c r="E83" s="7">
        <f t="shared" ref="E83:I83" si="46">E93+E102+E107</f>
        <v>0</v>
      </c>
      <c r="F83" s="7">
        <f t="shared" si="46"/>
        <v>0</v>
      </c>
      <c r="G83" s="19">
        <f t="shared" si="46"/>
        <v>0</v>
      </c>
      <c r="H83" s="7">
        <f t="shared" si="46"/>
        <v>0</v>
      </c>
      <c r="I83" s="7">
        <f t="shared" si="46"/>
        <v>0</v>
      </c>
      <c r="J83" s="7">
        <f t="shared" si="15"/>
        <v>0</v>
      </c>
    </row>
    <row r="84" spans="1:10" ht="88.5" customHeight="1" x14ac:dyDescent="0.25">
      <c r="A84" s="32"/>
      <c r="B84" s="36"/>
      <c r="C84" s="2" t="s">
        <v>13</v>
      </c>
      <c r="D84" s="7">
        <f>D85</f>
        <v>0</v>
      </c>
      <c r="E84" s="7">
        <f t="shared" ref="E84:G84" si="47">E85</f>
        <v>0</v>
      </c>
      <c r="F84" s="7">
        <f t="shared" si="47"/>
        <v>0</v>
      </c>
      <c r="G84" s="19">
        <f t="shared" si="47"/>
        <v>10</v>
      </c>
      <c r="H84" s="7">
        <v>0</v>
      </c>
      <c r="I84" s="7">
        <v>0</v>
      </c>
      <c r="J84" s="7">
        <f t="shared" si="15"/>
        <v>10</v>
      </c>
    </row>
    <row r="85" spans="1:10" ht="252" x14ac:dyDescent="0.25">
      <c r="A85" s="14" t="s">
        <v>46</v>
      </c>
      <c r="B85" s="9" t="s">
        <v>14</v>
      </c>
      <c r="C85" s="9" t="s">
        <v>13</v>
      </c>
      <c r="D85" s="7">
        <v>0</v>
      </c>
      <c r="E85" s="7">
        <v>0</v>
      </c>
      <c r="F85" s="7">
        <v>0</v>
      </c>
      <c r="G85" s="19">
        <v>10</v>
      </c>
      <c r="H85" s="7">
        <v>0</v>
      </c>
      <c r="I85" s="7">
        <v>0</v>
      </c>
      <c r="J85" s="7">
        <f t="shared" si="15"/>
        <v>10</v>
      </c>
    </row>
  </sheetData>
  <mergeCells count="31">
    <mergeCell ref="A70:A73"/>
    <mergeCell ref="B70:B73"/>
    <mergeCell ref="B35:B39"/>
    <mergeCell ref="B40:B44"/>
    <mergeCell ref="A77:A84"/>
    <mergeCell ref="B77:B80"/>
    <mergeCell ref="B81:B84"/>
    <mergeCell ref="A74:A76"/>
    <mergeCell ref="B74:B76"/>
    <mergeCell ref="A65:A67"/>
    <mergeCell ref="B65:B67"/>
    <mergeCell ref="A35:A48"/>
    <mergeCell ref="B45:B48"/>
    <mergeCell ref="A56:A58"/>
    <mergeCell ref="B56:B58"/>
    <mergeCell ref="A7:A20"/>
    <mergeCell ref="B17:B20"/>
    <mergeCell ref="A21:A34"/>
    <mergeCell ref="B31:B34"/>
    <mergeCell ref="B7:B11"/>
    <mergeCell ref="B12:B16"/>
    <mergeCell ref="B21:B25"/>
    <mergeCell ref="B26:B30"/>
    <mergeCell ref="A5:A6"/>
    <mergeCell ref="B5:B6"/>
    <mergeCell ref="C5:C6"/>
    <mergeCell ref="D5:J5"/>
    <mergeCell ref="A1:J1"/>
    <mergeCell ref="A3:K3"/>
    <mergeCell ref="A4:K4"/>
    <mergeCell ref="A2:J2"/>
  </mergeCells>
  <pageMargins left="0.70866141732283472" right="0.70866141732283472" top="0" bottom="0.74803149606299213" header="0" footer="0.31496062992125984"/>
  <pageSetup paperSize="9" scale="6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 Невельского района</dc:creator>
  <cp:lastModifiedBy>KAB-26-PC-2</cp:lastModifiedBy>
  <cp:lastPrinted>2023-01-20T10:08:33Z</cp:lastPrinted>
  <dcterms:created xsi:type="dcterms:W3CDTF">2022-09-09T10:59:13Z</dcterms:created>
  <dcterms:modified xsi:type="dcterms:W3CDTF">2023-02-07T05:39:40Z</dcterms:modified>
</cp:coreProperties>
</file>