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се изменения в программу ФКГС\Коммунальная инфраструктура\постановление от 22.07.2024 №688\"/>
    </mc:Choice>
  </mc:AlternateContent>
  <bookViews>
    <workbookView xWindow="0" yWindow="0" windowWidth="28800" windowHeight="12300"/>
  </bookViews>
  <sheets>
    <sheet name="Измен5(35)Июль2019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2" l="1"/>
  <c r="H15" i="2" l="1"/>
  <c r="H82" i="2" l="1"/>
  <c r="H37" i="2" l="1"/>
  <c r="H27" i="2" l="1"/>
  <c r="H20" i="2" s="1"/>
  <c r="K20" i="2" s="1"/>
  <c r="K42" i="2"/>
  <c r="H42" i="2"/>
  <c r="D28" i="2"/>
  <c r="J222" i="2"/>
  <c r="F222" i="2"/>
  <c r="H223" i="2"/>
  <c r="H224" i="2"/>
  <c r="H225" i="2"/>
  <c r="J226" i="2"/>
  <c r="I226" i="2"/>
  <c r="I222" i="2" s="1"/>
  <c r="H226" i="2"/>
  <c r="H222" i="2" s="1"/>
  <c r="H49" i="2" s="1"/>
  <c r="K49" i="2" s="1"/>
  <c r="G226" i="2"/>
  <c r="K226" i="2" s="1"/>
  <c r="F226" i="2"/>
  <c r="E226" i="2"/>
  <c r="E222" i="2" s="1"/>
  <c r="D226" i="2"/>
  <c r="D222" i="2" s="1"/>
  <c r="K259" i="2"/>
  <c r="K258" i="2"/>
  <c r="K257" i="2"/>
  <c r="H256" i="2"/>
  <c r="K256" i="2" s="1"/>
  <c r="K255" i="2"/>
  <c r="K254" i="2"/>
  <c r="K253" i="2"/>
  <c r="K252" i="2"/>
  <c r="H252" i="2"/>
  <c r="K251" i="2"/>
  <c r="K250" i="2"/>
  <c r="K249" i="2"/>
  <c r="H248" i="2"/>
  <c r="K248" i="2" s="1"/>
  <c r="K247" i="2"/>
  <c r="K246" i="2"/>
  <c r="K245" i="2"/>
  <c r="H244" i="2"/>
  <c r="K244" i="2" s="1"/>
  <c r="K27" i="2" l="1"/>
  <c r="G222" i="2"/>
  <c r="K222" i="2" s="1"/>
  <c r="I225" i="2"/>
  <c r="J234" i="2"/>
  <c r="J235" i="2"/>
  <c r="I234" i="2"/>
  <c r="I235" i="2"/>
  <c r="H234" i="2"/>
  <c r="H235" i="2"/>
  <c r="G234" i="2"/>
  <c r="G235" i="2"/>
  <c r="K237" i="2"/>
  <c r="D239" i="2"/>
  <c r="G239" i="2"/>
  <c r="K238" i="2"/>
  <c r="H239" i="2"/>
  <c r="J236" i="2"/>
  <c r="I236" i="2"/>
  <c r="H236" i="2"/>
  <c r="I233" i="2" l="1"/>
  <c r="G233" i="2"/>
  <c r="H233" i="2"/>
  <c r="K236" i="2"/>
  <c r="K234" i="2"/>
  <c r="J233" i="2"/>
  <c r="K233" i="2" s="1"/>
  <c r="K235" i="2"/>
  <c r="I204" i="2"/>
  <c r="H176" i="2"/>
  <c r="H204" i="2" l="1"/>
  <c r="J201" i="2"/>
  <c r="E67" i="2" l="1"/>
  <c r="F67" i="2"/>
  <c r="G67" i="2"/>
  <c r="H67" i="2"/>
  <c r="I67" i="2"/>
  <c r="J67" i="2"/>
  <c r="D67" i="2"/>
  <c r="F65" i="2"/>
  <c r="K67" i="2" l="1"/>
  <c r="J77" i="2"/>
  <c r="I77" i="2"/>
  <c r="H77" i="2"/>
  <c r="G77" i="2"/>
  <c r="F77" i="2"/>
  <c r="E77" i="2"/>
  <c r="E76" i="2"/>
  <c r="F76" i="2"/>
  <c r="G76" i="2"/>
  <c r="H76" i="2"/>
  <c r="I76" i="2"/>
  <c r="J76" i="2"/>
  <c r="E46" i="2" l="1"/>
  <c r="F46" i="2"/>
  <c r="D46" i="2"/>
  <c r="E41" i="2"/>
  <c r="F41" i="2"/>
  <c r="H41" i="2"/>
  <c r="I41" i="2"/>
  <c r="J41" i="2"/>
  <c r="D41" i="2"/>
  <c r="E221" i="2"/>
  <c r="F221" i="2"/>
  <c r="D221" i="2"/>
  <c r="E220" i="2"/>
  <c r="F220" i="2"/>
  <c r="D220" i="2"/>
  <c r="D77" i="2"/>
  <c r="D76" i="2"/>
  <c r="E73" i="2"/>
  <c r="E53" i="2" s="1"/>
  <c r="F73" i="2"/>
  <c r="F53" i="2" s="1"/>
  <c r="G73" i="2"/>
  <c r="H73" i="2"/>
  <c r="I73" i="2"/>
  <c r="J73" i="2"/>
  <c r="D73" i="2"/>
  <c r="D53" i="2" s="1"/>
  <c r="E72" i="2"/>
  <c r="F72" i="2"/>
  <c r="G72" i="2"/>
  <c r="H72" i="2"/>
  <c r="I72" i="2"/>
  <c r="J72" i="2"/>
  <c r="D72" i="2"/>
  <c r="E69" i="2"/>
  <c r="E26" i="2" s="1"/>
  <c r="F69" i="2"/>
  <c r="F26" i="2" s="1"/>
  <c r="G69" i="2"/>
  <c r="G26" i="2" s="1"/>
  <c r="H69" i="2"/>
  <c r="H26" i="2" s="1"/>
  <c r="I69" i="2"/>
  <c r="I26" i="2" s="1"/>
  <c r="J69" i="2"/>
  <c r="J26" i="2" s="1"/>
  <c r="D69" i="2"/>
  <c r="D26" i="2" s="1"/>
  <c r="E68" i="2"/>
  <c r="E47" i="2" s="1"/>
  <c r="E40" i="2" s="1"/>
  <c r="F68" i="2"/>
  <c r="F47" i="2" s="1"/>
  <c r="F40" i="2" s="1"/>
  <c r="G68" i="2"/>
  <c r="G47" i="2" s="1"/>
  <c r="G40" i="2" s="1"/>
  <c r="H68" i="2"/>
  <c r="H47" i="2" s="1"/>
  <c r="H40" i="2" s="1"/>
  <c r="I68" i="2"/>
  <c r="I47" i="2" s="1"/>
  <c r="I40" i="2" s="1"/>
  <c r="J68" i="2"/>
  <c r="J47" i="2" s="1"/>
  <c r="J40" i="2" s="1"/>
  <c r="D68" i="2"/>
  <c r="D47" i="2" s="1"/>
  <c r="D40" i="2" s="1"/>
  <c r="E66" i="2"/>
  <c r="F66" i="2"/>
  <c r="G66" i="2"/>
  <c r="H66" i="2"/>
  <c r="I66" i="2"/>
  <c r="J66" i="2"/>
  <c r="D66" i="2"/>
  <c r="E65" i="2"/>
  <c r="G65" i="2"/>
  <c r="H65" i="2"/>
  <c r="I65" i="2"/>
  <c r="J65" i="2"/>
  <c r="D65" i="2"/>
  <c r="E204" i="2" l="1"/>
  <c r="F204" i="2"/>
  <c r="G204" i="2"/>
  <c r="J204" i="2"/>
  <c r="D204" i="2"/>
  <c r="E201" i="2"/>
  <c r="F201" i="2"/>
  <c r="G201" i="2"/>
  <c r="H201" i="2"/>
  <c r="I201" i="2"/>
  <c r="D201" i="2"/>
  <c r="E198" i="2"/>
  <c r="F198" i="2"/>
  <c r="G198" i="2"/>
  <c r="H198" i="2"/>
  <c r="I198" i="2"/>
  <c r="J198" i="2"/>
  <c r="D198" i="2"/>
  <c r="E195" i="2"/>
  <c r="F195" i="2"/>
  <c r="G195" i="2"/>
  <c r="H195" i="2"/>
  <c r="I195" i="2"/>
  <c r="J195" i="2"/>
  <c r="D195" i="2"/>
  <c r="E192" i="2"/>
  <c r="F192" i="2"/>
  <c r="G192" i="2"/>
  <c r="H192" i="2"/>
  <c r="I192" i="2"/>
  <c r="J192" i="2"/>
  <c r="D192" i="2"/>
  <c r="E178" i="2"/>
  <c r="F178" i="2"/>
  <c r="G178" i="2"/>
  <c r="H178" i="2"/>
  <c r="I178" i="2"/>
  <c r="J178" i="2"/>
  <c r="D178" i="2"/>
  <c r="E177" i="2"/>
  <c r="F177" i="2"/>
  <c r="G177" i="2"/>
  <c r="H177" i="2"/>
  <c r="I177" i="2"/>
  <c r="J177" i="2"/>
  <c r="D177" i="2"/>
  <c r="E176" i="2"/>
  <c r="F176" i="2"/>
  <c r="G176" i="2"/>
  <c r="I176" i="2"/>
  <c r="J176" i="2"/>
  <c r="D176" i="2"/>
  <c r="E179" i="2"/>
  <c r="F179" i="2"/>
  <c r="G179" i="2"/>
  <c r="H179" i="2"/>
  <c r="I179" i="2"/>
  <c r="J179" i="2"/>
  <c r="D179" i="2"/>
  <c r="D175" i="2" s="1"/>
  <c r="E166" i="2"/>
  <c r="F166" i="2"/>
  <c r="G166" i="2"/>
  <c r="H166" i="2"/>
  <c r="I166" i="2"/>
  <c r="J166" i="2"/>
  <c r="D166" i="2"/>
  <c r="E165" i="2"/>
  <c r="F165" i="2"/>
  <c r="G165" i="2"/>
  <c r="H165" i="2"/>
  <c r="I165" i="2"/>
  <c r="J165" i="2"/>
  <c r="D165" i="2"/>
  <c r="E164" i="2"/>
  <c r="F164" i="2"/>
  <c r="G164" i="2"/>
  <c r="H164" i="2"/>
  <c r="I164" i="2"/>
  <c r="J164" i="2"/>
  <c r="D164" i="2"/>
  <c r="E160" i="2"/>
  <c r="F160" i="2"/>
  <c r="G160" i="2"/>
  <c r="H160" i="2"/>
  <c r="I160" i="2"/>
  <c r="J160" i="2"/>
  <c r="D160" i="2"/>
  <c r="E155" i="2"/>
  <c r="F155" i="2"/>
  <c r="G155" i="2"/>
  <c r="H155" i="2"/>
  <c r="I155" i="2"/>
  <c r="J155" i="2"/>
  <c r="D155" i="2"/>
  <c r="E152" i="2"/>
  <c r="F152" i="2"/>
  <c r="G152" i="2"/>
  <c r="H152" i="2"/>
  <c r="I152" i="2"/>
  <c r="J152" i="2"/>
  <c r="D152" i="2"/>
  <c r="E145" i="2"/>
  <c r="F145" i="2"/>
  <c r="G145" i="2"/>
  <c r="H145" i="2"/>
  <c r="I145" i="2"/>
  <c r="J145" i="2"/>
  <c r="D145" i="2"/>
  <c r="E144" i="2"/>
  <c r="F144" i="2"/>
  <c r="G144" i="2"/>
  <c r="H144" i="2"/>
  <c r="I144" i="2"/>
  <c r="J144" i="2"/>
  <c r="D144" i="2"/>
  <c r="J146" i="2"/>
  <c r="E146" i="2"/>
  <c r="F146" i="2"/>
  <c r="G146" i="2"/>
  <c r="H146" i="2"/>
  <c r="I146" i="2"/>
  <c r="D146" i="2"/>
  <c r="E140" i="2"/>
  <c r="F140" i="2"/>
  <c r="G140" i="2"/>
  <c r="H140" i="2"/>
  <c r="I140" i="2"/>
  <c r="J140" i="2"/>
  <c r="D140" i="2"/>
  <c r="E137" i="2"/>
  <c r="F137" i="2"/>
  <c r="G137" i="2"/>
  <c r="H137" i="2"/>
  <c r="I137" i="2"/>
  <c r="J137" i="2"/>
  <c r="D137" i="2"/>
  <c r="E105" i="2"/>
  <c r="F105" i="2"/>
  <c r="G105" i="2"/>
  <c r="H105" i="2"/>
  <c r="I105" i="2"/>
  <c r="J105" i="2"/>
  <c r="D105" i="2"/>
  <c r="E104" i="2"/>
  <c r="F104" i="2"/>
  <c r="G104" i="2"/>
  <c r="H104" i="2"/>
  <c r="I104" i="2"/>
  <c r="J104" i="2"/>
  <c r="D104" i="2"/>
  <c r="E103" i="2"/>
  <c r="F103" i="2"/>
  <c r="G103" i="2"/>
  <c r="H103" i="2"/>
  <c r="I103" i="2"/>
  <c r="J103" i="2"/>
  <c r="D103" i="2"/>
  <c r="E102" i="2"/>
  <c r="F102" i="2"/>
  <c r="G102" i="2"/>
  <c r="H102" i="2"/>
  <c r="I102" i="2"/>
  <c r="J102" i="2"/>
  <c r="D102" i="2"/>
  <c r="D106" i="2"/>
  <c r="E130" i="2"/>
  <c r="F130" i="2"/>
  <c r="G130" i="2"/>
  <c r="H130" i="2"/>
  <c r="I130" i="2"/>
  <c r="J130" i="2"/>
  <c r="D130" i="2"/>
  <c r="E129" i="2"/>
  <c r="F129" i="2"/>
  <c r="G129" i="2"/>
  <c r="H129" i="2"/>
  <c r="I129" i="2"/>
  <c r="J129" i="2"/>
  <c r="D129" i="2"/>
  <c r="E131" i="2"/>
  <c r="F131" i="2"/>
  <c r="G131" i="2"/>
  <c r="H131" i="2"/>
  <c r="I131" i="2"/>
  <c r="J131" i="2"/>
  <c r="D131" i="2"/>
  <c r="E106" i="2"/>
  <c r="F106" i="2"/>
  <c r="G106" i="2"/>
  <c r="H106" i="2"/>
  <c r="I106" i="2"/>
  <c r="J106" i="2"/>
  <c r="K106" i="2" l="1"/>
  <c r="K160" i="2"/>
  <c r="K141" i="2"/>
  <c r="J288" i="2"/>
  <c r="J82" i="2"/>
  <c r="H183" i="2"/>
  <c r="H175" i="2" s="1"/>
  <c r="K132" i="2"/>
  <c r="K131" i="2"/>
  <c r="K130" i="2"/>
  <c r="K129" i="2"/>
  <c r="K128" i="2"/>
  <c r="K179" i="2"/>
  <c r="K178" i="2"/>
  <c r="K177" i="2"/>
  <c r="K176" i="2"/>
  <c r="K180" i="2" l="1"/>
  <c r="K181" i="2"/>
  <c r="K182" i="2"/>
  <c r="K148" i="2"/>
  <c r="K147" i="2"/>
  <c r="K146" i="2"/>
  <c r="K133" i="2"/>
  <c r="J134" i="2"/>
  <c r="J127" i="2" s="1"/>
  <c r="K324" i="2" l="1"/>
  <c r="K323" i="2"/>
  <c r="K322" i="2"/>
  <c r="K320" i="2"/>
  <c r="K319" i="2"/>
  <c r="K318" i="2"/>
  <c r="K316" i="2"/>
  <c r="K315" i="2"/>
  <c r="K314" i="2"/>
  <c r="K313" i="2"/>
  <c r="K312" i="2"/>
  <c r="K311" i="2"/>
  <c r="K310" i="2"/>
  <c r="K308" i="2"/>
  <c r="K306" i="2"/>
  <c r="K305" i="2"/>
  <c r="K303" i="2"/>
  <c r="K302" i="2"/>
  <c r="K300" i="2"/>
  <c r="K299" i="2"/>
  <c r="K297" i="2"/>
  <c r="K295" i="2"/>
  <c r="K293" i="2"/>
  <c r="K291" i="2"/>
  <c r="K289" i="2"/>
  <c r="K283" i="2"/>
  <c r="K278" i="2"/>
  <c r="K269" i="2"/>
  <c r="K264" i="2"/>
  <c r="K243" i="2"/>
  <c r="K241" i="2"/>
  <c r="K240" i="2"/>
  <c r="K232" i="2"/>
  <c r="K231" i="2"/>
  <c r="K218" i="2"/>
  <c r="K217" i="2"/>
  <c r="K212" i="2"/>
  <c r="K211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89" i="2"/>
  <c r="K188" i="2"/>
  <c r="K186" i="2"/>
  <c r="K185" i="2"/>
  <c r="K184" i="2"/>
  <c r="K174" i="2"/>
  <c r="K173" i="2"/>
  <c r="J57" i="2" s="1"/>
  <c r="K172" i="2"/>
  <c r="K170" i="2"/>
  <c r="K169" i="2"/>
  <c r="K168" i="2"/>
  <c r="K162" i="2"/>
  <c r="K161" i="2"/>
  <c r="K159" i="2"/>
  <c r="K151" i="2"/>
  <c r="K150" i="2"/>
  <c r="K136" i="2"/>
  <c r="K135" i="2"/>
  <c r="K126" i="2"/>
  <c r="K124" i="2"/>
  <c r="K123" i="2"/>
  <c r="K118" i="2"/>
  <c r="K116" i="2"/>
  <c r="K114" i="2"/>
  <c r="K113" i="2"/>
  <c r="K112" i="2"/>
  <c r="K110" i="2"/>
  <c r="K109" i="2"/>
  <c r="K108" i="2"/>
  <c r="K107" i="2"/>
  <c r="K105" i="2"/>
  <c r="K100" i="2"/>
  <c r="K98" i="2"/>
  <c r="K97" i="2"/>
  <c r="K95" i="2"/>
  <c r="K93" i="2"/>
  <c r="K91" i="2"/>
  <c r="K90" i="2"/>
  <c r="K88" i="2"/>
  <c r="K86" i="2"/>
  <c r="K84" i="2"/>
  <c r="K83" i="2"/>
  <c r="K81" i="2"/>
  <c r="K79" i="2"/>
  <c r="K68" i="2"/>
  <c r="K65" i="2"/>
  <c r="K62" i="2"/>
  <c r="K47" i="2"/>
  <c r="K40" i="2"/>
  <c r="K25" i="2"/>
  <c r="J321" i="2"/>
  <c r="J284" i="2" s="1"/>
  <c r="J270" i="2" s="1"/>
  <c r="J317" i="2"/>
  <c r="J309" i="2"/>
  <c r="J307" i="2"/>
  <c r="J304" i="2"/>
  <c r="J301" i="2"/>
  <c r="J298" i="2"/>
  <c r="J296" i="2"/>
  <c r="J294" i="2"/>
  <c r="J292" i="2"/>
  <c r="J290" i="2"/>
  <c r="J287" i="2"/>
  <c r="J273" i="2" s="1"/>
  <c r="J286" i="2"/>
  <c r="J272" i="2" s="1"/>
  <c r="J285" i="2"/>
  <c r="J271" i="2" s="1"/>
  <c r="J282" i="2"/>
  <c r="J281" i="2"/>
  <c r="J267" i="2" s="1"/>
  <c r="J280" i="2"/>
  <c r="J266" i="2" s="1"/>
  <c r="J242" i="2"/>
  <c r="J239" i="2"/>
  <c r="J227" i="2" s="1"/>
  <c r="J230" i="2"/>
  <c r="J223" i="2" s="1"/>
  <c r="J219" i="2" s="1"/>
  <c r="J229" i="2"/>
  <c r="J53" i="2" s="1"/>
  <c r="J228" i="2"/>
  <c r="J52" i="2" s="1"/>
  <c r="J225" i="2"/>
  <c r="J224" i="2"/>
  <c r="J220" i="2" s="1"/>
  <c r="J216" i="2"/>
  <c r="J213" i="2" s="1"/>
  <c r="J215" i="2"/>
  <c r="J214" i="2"/>
  <c r="J210" i="2"/>
  <c r="J207" i="2" s="1"/>
  <c r="J190" i="2"/>
  <c r="J187" i="2"/>
  <c r="J183" i="2"/>
  <c r="J175" i="2" s="1"/>
  <c r="J171" i="2"/>
  <c r="J167" i="2"/>
  <c r="J158" i="2"/>
  <c r="J149" i="2"/>
  <c r="J143" i="2" s="1"/>
  <c r="J125" i="2"/>
  <c r="J122" i="2"/>
  <c r="J121" i="2"/>
  <c r="J120" i="2"/>
  <c r="J117" i="2"/>
  <c r="J115" i="2"/>
  <c r="J111" i="2"/>
  <c r="J101" i="2" s="1"/>
  <c r="J99" i="2"/>
  <c r="J96" i="2"/>
  <c r="J94" i="2"/>
  <c r="J92" i="2"/>
  <c r="J89" i="2"/>
  <c r="J87" i="2"/>
  <c r="J85" i="2"/>
  <c r="J80" i="2"/>
  <c r="J78" i="2"/>
  <c r="J56" i="2"/>
  <c r="J75" i="2"/>
  <c r="J55" i="2" s="1"/>
  <c r="J33" i="2" s="1"/>
  <c r="J71" i="2"/>
  <c r="J44" i="2"/>
  <c r="J19" i="2"/>
  <c r="J18" i="2"/>
  <c r="J46" i="2" l="1"/>
  <c r="J39" i="2" s="1"/>
  <c r="J221" i="2"/>
  <c r="J45" i="2"/>
  <c r="J43" i="2" s="1"/>
  <c r="J35" i="2"/>
  <c r="J277" i="2"/>
  <c r="J30" i="2"/>
  <c r="J262" i="2"/>
  <c r="J276" i="2"/>
  <c r="J275" i="2"/>
  <c r="J279" i="2"/>
  <c r="J265" i="2" s="1"/>
  <c r="J260" i="2" s="1"/>
  <c r="J268" i="2"/>
  <c r="J263" i="2" s="1"/>
  <c r="J31" i="2"/>
  <c r="J261" i="2"/>
  <c r="J22" i="2"/>
  <c r="J163" i="2"/>
  <c r="J119" i="2"/>
  <c r="J74" i="2"/>
  <c r="J70" i="2"/>
  <c r="J59" i="2"/>
  <c r="J51" i="2"/>
  <c r="J37" i="2" s="1"/>
  <c r="J61" i="2"/>
  <c r="J64" i="2"/>
  <c r="J60" i="2"/>
  <c r="J54" i="2"/>
  <c r="J32" i="2" s="1"/>
  <c r="J34" i="2"/>
  <c r="J38" i="2" l="1"/>
  <c r="J58" i="2"/>
  <c r="J24" i="2"/>
  <c r="J17" i="2" s="1"/>
  <c r="J274" i="2"/>
  <c r="J50" i="2"/>
  <c r="J28" i="2" s="1"/>
  <c r="J29" i="2"/>
  <c r="J15" i="2" s="1"/>
  <c r="J23" i="2"/>
  <c r="E56" i="2"/>
  <c r="G56" i="2"/>
  <c r="H56" i="2"/>
  <c r="I56" i="2"/>
  <c r="E57" i="2"/>
  <c r="G57" i="2"/>
  <c r="H57" i="2"/>
  <c r="E75" i="2"/>
  <c r="E55" i="2" s="1"/>
  <c r="F55" i="2"/>
  <c r="F33" i="2" s="1"/>
  <c r="G75" i="2"/>
  <c r="G55" i="2" s="1"/>
  <c r="G33" i="2" s="1"/>
  <c r="H75" i="2"/>
  <c r="D57" i="2"/>
  <c r="D55" i="2"/>
  <c r="D33" i="2" s="1"/>
  <c r="E171" i="2"/>
  <c r="F171" i="2"/>
  <c r="G171" i="2"/>
  <c r="H171" i="2"/>
  <c r="I171" i="2"/>
  <c r="D171" i="2"/>
  <c r="D35" i="2" l="1"/>
  <c r="D39" i="2"/>
  <c r="J36" i="2"/>
  <c r="H35" i="2"/>
  <c r="E35" i="2"/>
  <c r="E39" i="2"/>
  <c r="H34" i="2"/>
  <c r="E34" i="2"/>
  <c r="I34" i="2"/>
  <c r="G35" i="2"/>
  <c r="K171" i="2"/>
  <c r="K77" i="2"/>
  <c r="K164" i="2"/>
  <c r="D56" i="2"/>
  <c r="D34" i="2" s="1"/>
  <c r="K76" i="2"/>
  <c r="K75" i="2"/>
  <c r="J21" i="2"/>
  <c r="J16" i="2"/>
  <c r="J14" i="2" s="1"/>
  <c r="F74" i="2"/>
  <c r="H74" i="2"/>
  <c r="H55" i="2"/>
  <c r="H54" i="2" s="1"/>
  <c r="H32" i="2" s="1"/>
  <c r="E33" i="2"/>
  <c r="E54" i="2"/>
  <c r="E32" i="2" s="1"/>
  <c r="F57" i="2"/>
  <c r="D74" i="2"/>
  <c r="E74" i="2"/>
  <c r="G74" i="2"/>
  <c r="G54" i="2"/>
  <c r="G32" i="2" s="1"/>
  <c r="G34" i="2"/>
  <c r="I57" i="2"/>
  <c r="I55" i="2"/>
  <c r="I74" i="2"/>
  <c r="F56" i="2"/>
  <c r="I167" i="2"/>
  <c r="G167" i="2"/>
  <c r="H167" i="2"/>
  <c r="F167" i="2"/>
  <c r="E167" i="2"/>
  <c r="H242" i="2"/>
  <c r="I242" i="2"/>
  <c r="G242" i="2"/>
  <c r="D307" i="2"/>
  <c r="D304" i="2"/>
  <c r="I224" i="2"/>
  <c r="K224" i="2" s="1"/>
  <c r="G225" i="2"/>
  <c r="K225" i="2" s="1"/>
  <c r="G224" i="2"/>
  <c r="H229" i="2"/>
  <c r="H53" i="2" s="1"/>
  <c r="I229" i="2"/>
  <c r="I53" i="2" s="1"/>
  <c r="H228" i="2"/>
  <c r="I228" i="2"/>
  <c r="I52" i="2" s="1"/>
  <c r="G228" i="2"/>
  <c r="H227" i="2"/>
  <c r="I239" i="2"/>
  <c r="I227" i="2" s="1"/>
  <c r="I125" i="2"/>
  <c r="I122" i="2"/>
  <c r="D122" i="2"/>
  <c r="E121" i="2"/>
  <c r="F121" i="2"/>
  <c r="G121" i="2"/>
  <c r="H121" i="2"/>
  <c r="I121" i="2"/>
  <c r="H120" i="2"/>
  <c r="I120" i="2"/>
  <c r="I99" i="2"/>
  <c r="E96" i="2"/>
  <c r="F96" i="2"/>
  <c r="G96" i="2"/>
  <c r="H96" i="2"/>
  <c r="I96" i="2"/>
  <c r="I94" i="2"/>
  <c r="G94" i="2"/>
  <c r="I92" i="2"/>
  <c r="E92" i="2"/>
  <c r="E89" i="2"/>
  <c r="F89" i="2"/>
  <c r="G89" i="2"/>
  <c r="H89" i="2"/>
  <c r="I89" i="2"/>
  <c r="D89" i="2"/>
  <c r="E87" i="2"/>
  <c r="F87" i="2"/>
  <c r="G87" i="2"/>
  <c r="H87" i="2"/>
  <c r="I87" i="2"/>
  <c r="D87" i="2"/>
  <c r="E85" i="2"/>
  <c r="F85" i="2"/>
  <c r="G85" i="2"/>
  <c r="H85" i="2"/>
  <c r="I85" i="2"/>
  <c r="D85" i="2"/>
  <c r="H52" i="2" l="1"/>
  <c r="H220" i="2"/>
  <c r="G220" i="2"/>
  <c r="I221" i="2"/>
  <c r="I46" i="2"/>
  <c r="I39" i="2" s="1"/>
  <c r="G46" i="2"/>
  <c r="H221" i="2"/>
  <c r="H46" i="2"/>
  <c r="I220" i="2"/>
  <c r="F35" i="2"/>
  <c r="F39" i="2"/>
  <c r="K85" i="2"/>
  <c r="K57" i="2"/>
  <c r="K87" i="2"/>
  <c r="K74" i="2"/>
  <c r="K166" i="2"/>
  <c r="K55" i="2"/>
  <c r="D54" i="2"/>
  <c r="D32" i="2" s="1"/>
  <c r="K242" i="2"/>
  <c r="K165" i="2"/>
  <c r="K89" i="2"/>
  <c r="K56" i="2"/>
  <c r="K228" i="2"/>
  <c r="K167" i="2"/>
  <c r="F163" i="2"/>
  <c r="G163" i="2"/>
  <c r="I163" i="2"/>
  <c r="H33" i="2"/>
  <c r="E163" i="2"/>
  <c r="H163" i="2"/>
  <c r="D163" i="2"/>
  <c r="I35" i="2"/>
  <c r="K35" i="2" s="1"/>
  <c r="I33" i="2"/>
  <c r="I54" i="2"/>
  <c r="F54" i="2"/>
  <c r="F34" i="2"/>
  <c r="K34" i="2" s="1"/>
  <c r="G229" i="2"/>
  <c r="I119" i="2"/>
  <c r="H39" i="2" l="1"/>
  <c r="H43" i="2"/>
  <c r="H36" i="2" s="1"/>
  <c r="K36" i="2" s="1"/>
  <c r="H219" i="2"/>
  <c r="K229" i="2"/>
  <c r="G53" i="2"/>
  <c r="G39" i="2" s="1"/>
  <c r="G221" i="2"/>
  <c r="K33" i="2"/>
  <c r="K163" i="2"/>
  <c r="I32" i="2"/>
  <c r="K54" i="2"/>
  <c r="F32" i="2"/>
  <c r="K32" i="2" l="1"/>
  <c r="G111" i="2"/>
  <c r="G101" i="2" s="1"/>
  <c r="F223" i="2"/>
  <c r="F219" i="2" s="1"/>
  <c r="E223" i="2"/>
  <c r="E219" i="2" s="1"/>
  <c r="D223" i="2"/>
  <c r="D219" i="2" s="1"/>
  <c r="K220" i="2" l="1"/>
  <c r="K221" i="2"/>
  <c r="G61" i="2"/>
  <c r="G63" i="2" l="1"/>
  <c r="K69" i="2"/>
  <c r="G92" i="2"/>
  <c r="G82" i="2"/>
  <c r="G230" i="2"/>
  <c r="G223" i="2" s="1"/>
  <c r="G304" i="2"/>
  <c r="G183" i="2"/>
  <c r="G175" i="2" s="1"/>
  <c r="G48" i="2" l="1"/>
  <c r="G41" i="2" s="1"/>
  <c r="K63" i="2"/>
  <c r="G227" i="2"/>
  <c r="K227" i="2" s="1"/>
  <c r="I296" i="2"/>
  <c r="E296" i="2"/>
  <c r="F296" i="2"/>
  <c r="G296" i="2"/>
  <c r="H296" i="2"/>
  <c r="D296" i="2"/>
  <c r="E292" i="2"/>
  <c r="F292" i="2"/>
  <c r="G292" i="2"/>
  <c r="H292" i="2"/>
  <c r="I292" i="2"/>
  <c r="D292" i="2"/>
  <c r="E99" i="2"/>
  <c r="F99" i="2"/>
  <c r="G99" i="2"/>
  <c r="H99" i="2"/>
  <c r="D99" i="2"/>
  <c r="I80" i="2"/>
  <c r="G219" i="2" l="1"/>
  <c r="K99" i="2"/>
  <c r="K296" i="2"/>
  <c r="K48" i="2"/>
  <c r="K292" i="2"/>
  <c r="D214" i="2"/>
  <c r="E214" i="2"/>
  <c r="F214" i="2"/>
  <c r="G214" i="2"/>
  <c r="H214" i="2"/>
  <c r="I214" i="2"/>
  <c r="D215" i="2"/>
  <c r="D45" i="2" s="1"/>
  <c r="E215" i="2"/>
  <c r="E45" i="2" s="1"/>
  <c r="F215" i="2"/>
  <c r="F45" i="2" s="1"/>
  <c r="G215" i="2"/>
  <c r="G45" i="2" s="1"/>
  <c r="H215" i="2"/>
  <c r="H45" i="2" s="1"/>
  <c r="H38" i="2" s="1"/>
  <c r="I215" i="2"/>
  <c r="I45" i="2" s="1"/>
  <c r="I38" i="2" s="1"/>
  <c r="K41" i="2" l="1"/>
  <c r="K26" i="2"/>
  <c r="K215" i="2"/>
  <c r="K214" i="2"/>
  <c r="I18" i="2"/>
  <c r="I19" i="2"/>
  <c r="I44" i="2"/>
  <c r="I71" i="2"/>
  <c r="I59" i="2" s="1"/>
  <c r="I78" i="2"/>
  <c r="I294" i="2"/>
  <c r="I288" i="2"/>
  <c r="I282" i="2"/>
  <c r="I268" i="2" s="1"/>
  <c r="I281" i="2"/>
  <c r="I267" i="2" s="1"/>
  <c r="I280" i="2"/>
  <c r="I266" i="2" s="1"/>
  <c r="I230" i="2"/>
  <c r="I223" i="2" s="1"/>
  <c r="I219" i="2" s="1"/>
  <c r="K219" i="2" s="1"/>
  <c r="I216" i="2"/>
  <c r="I213" i="2" s="1"/>
  <c r="I210" i="2"/>
  <c r="I207" i="2" s="1"/>
  <c r="I187" i="2"/>
  <c r="I183" i="2"/>
  <c r="I175" i="2" s="1"/>
  <c r="I149" i="2"/>
  <c r="I143" i="2" s="1"/>
  <c r="I134" i="2"/>
  <c r="I127" i="2" s="1"/>
  <c r="I117" i="2"/>
  <c r="I115" i="2"/>
  <c r="I111" i="2"/>
  <c r="I101" i="2" s="1"/>
  <c r="I82" i="2"/>
  <c r="H230" i="2"/>
  <c r="F230" i="2"/>
  <c r="E230" i="2"/>
  <c r="D230" i="2"/>
  <c r="K230" i="2" l="1"/>
  <c r="K223" i="2"/>
  <c r="I60" i="2"/>
  <c r="I24" i="2"/>
  <c r="I51" i="2"/>
  <c r="I37" i="2" s="1"/>
  <c r="I64" i="2"/>
  <c r="I22" i="2"/>
  <c r="E285" i="2"/>
  <c r="E271" i="2" s="1"/>
  <c r="E286" i="2"/>
  <c r="E272" i="2" s="1"/>
  <c r="E287" i="2"/>
  <c r="E273" i="2" s="1"/>
  <c r="E284" i="2"/>
  <c r="E270" i="2" s="1"/>
  <c r="D285" i="2"/>
  <c r="D286" i="2"/>
  <c r="D287" i="2"/>
  <c r="D284" i="2"/>
  <c r="G285" i="2"/>
  <c r="G271" i="2" s="1"/>
  <c r="H285" i="2"/>
  <c r="H271" i="2" s="1"/>
  <c r="I285" i="2"/>
  <c r="G286" i="2"/>
  <c r="G272" i="2" s="1"/>
  <c r="H286" i="2"/>
  <c r="H272" i="2" s="1"/>
  <c r="I286" i="2"/>
  <c r="G287" i="2"/>
  <c r="G273" i="2" s="1"/>
  <c r="H287" i="2"/>
  <c r="H273" i="2" s="1"/>
  <c r="I287" i="2"/>
  <c r="I277" i="2" s="1"/>
  <c r="F285" i="2"/>
  <c r="F271" i="2" s="1"/>
  <c r="F286" i="2"/>
  <c r="F272" i="2" s="1"/>
  <c r="F287" i="2"/>
  <c r="F273" i="2" s="1"/>
  <c r="I321" i="2"/>
  <c r="I284" i="2" s="1"/>
  <c r="H284" i="2"/>
  <c r="H270" i="2" s="1"/>
  <c r="G321" i="2"/>
  <c r="G284" i="2" s="1"/>
  <c r="G270" i="2" s="1"/>
  <c r="F321" i="2"/>
  <c r="D271" i="2" l="1"/>
  <c r="K285" i="2"/>
  <c r="D273" i="2"/>
  <c r="K287" i="2"/>
  <c r="D272" i="2"/>
  <c r="K286" i="2"/>
  <c r="K321" i="2"/>
  <c r="D270" i="2"/>
  <c r="I23" i="2"/>
  <c r="I43" i="2"/>
  <c r="I273" i="2"/>
  <c r="I263" i="2" s="1"/>
  <c r="F284" i="2"/>
  <c r="F270" i="2" s="1"/>
  <c r="I276" i="2"/>
  <c r="I272" i="2"/>
  <c r="I270" i="2"/>
  <c r="I275" i="2"/>
  <c r="I271" i="2"/>
  <c r="K270" i="2" l="1"/>
  <c r="K273" i="2"/>
  <c r="K272" i="2"/>
  <c r="K284" i="2"/>
  <c r="K271" i="2"/>
  <c r="I21" i="2"/>
  <c r="I29" i="2"/>
  <c r="I15" i="2" s="1"/>
  <c r="I261" i="2"/>
  <c r="I30" i="2"/>
  <c r="I16" i="2" s="1"/>
  <c r="I262" i="2"/>
  <c r="F60" i="2"/>
  <c r="G190" i="2" l="1"/>
  <c r="H190" i="2"/>
  <c r="I190" i="2"/>
  <c r="F61" i="2" l="1"/>
  <c r="H61" i="2"/>
  <c r="I61" i="2"/>
  <c r="E190" i="2"/>
  <c r="F190" i="2"/>
  <c r="D190" i="2"/>
  <c r="K190" i="2" l="1"/>
  <c r="K73" i="2"/>
  <c r="I70" i="2"/>
  <c r="I58" i="2" s="1"/>
  <c r="G317" i="2"/>
  <c r="H317" i="2"/>
  <c r="I317" i="2"/>
  <c r="F307" i="2"/>
  <c r="G307" i="2"/>
  <c r="H307" i="2"/>
  <c r="I307" i="2"/>
  <c r="F304" i="2"/>
  <c r="H304" i="2"/>
  <c r="I304" i="2"/>
  <c r="F301" i="2"/>
  <c r="G301" i="2"/>
  <c r="H301" i="2"/>
  <c r="I301" i="2"/>
  <c r="F298" i="2"/>
  <c r="G298" i="2"/>
  <c r="H298" i="2"/>
  <c r="I298" i="2"/>
  <c r="F294" i="2"/>
  <c r="G294" i="2"/>
  <c r="H294" i="2"/>
  <c r="F290" i="2"/>
  <c r="G290" i="2"/>
  <c r="H290" i="2"/>
  <c r="I290" i="2"/>
  <c r="G288" i="2"/>
  <c r="H288" i="2"/>
  <c r="F288" i="2"/>
  <c r="F282" i="2"/>
  <c r="F277" i="2" s="1"/>
  <c r="F317" i="2"/>
  <c r="K317" i="2" l="1"/>
  <c r="I50" i="2"/>
  <c r="I36" i="2" s="1"/>
  <c r="I31" i="2"/>
  <c r="G134" i="2"/>
  <c r="G127" i="2" s="1"/>
  <c r="H134" i="2"/>
  <c r="H127" i="2" s="1"/>
  <c r="F134" i="2"/>
  <c r="F127" i="2" s="1"/>
  <c r="E309" i="2"/>
  <c r="F309" i="2"/>
  <c r="F279" i="2" s="1"/>
  <c r="F274" i="2" s="1"/>
  <c r="G309" i="2"/>
  <c r="G279" i="2" s="1"/>
  <c r="G274" i="2" s="1"/>
  <c r="H309" i="2"/>
  <c r="H279" i="2" s="1"/>
  <c r="I309" i="2"/>
  <c r="I279" i="2" s="1"/>
  <c r="I265" i="2" s="1"/>
  <c r="I260" i="2" s="1"/>
  <c r="D309" i="2"/>
  <c r="E307" i="2"/>
  <c r="K307" i="2" s="1"/>
  <c r="E298" i="2"/>
  <c r="D298" i="2"/>
  <c r="E19" i="2"/>
  <c r="F19" i="2"/>
  <c r="G19" i="2"/>
  <c r="H19" i="2"/>
  <c r="E18" i="2"/>
  <c r="F18" i="2"/>
  <c r="G18" i="2"/>
  <c r="H18" i="2"/>
  <c r="E61" i="2"/>
  <c r="G31" i="2"/>
  <c r="G60" i="2"/>
  <c r="E71" i="2"/>
  <c r="E59" i="2" s="1"/>
  <c r="F71" i="2"/>
  <c r="F59" i="2" s="1"/>
  <c r="G71" i="2"/>
  <c r="G59" i="2" s="1"/>
  <c r="H71" i="2"/>
  <c r="H59" i="2" s="1"/>
  <c r="D71" i="2"/>
  <c r="E78" i="2"/>
  <c r="F78" i="2"/>
  <c r="G78" i="2"/>
  <c r="H78" i="2"/>
  <c r="D78" i="2"/>
  <c r="H80" i="2"/>
  <c r="E80" i="2"/>
  <c r="F80" i="2"/>
  <c r="G80" i="2"/>
  <c r="D80" i="2"/>
  <c r="E82" i="2"/>
  <c r="F82" i="2"/>
  <c r="D82" i="2"/>
  <c r="E94" i="2"/>
  <c r="F94" i="2"/>
  <c r="H94" i="2"/>
  <c r="D94" i="2"/>
  <c r="F92" i="2"/>
  <c r="H92" i="2"/>
  <c r="D92" i="2"/>
  <c r="E111" i="2"/>
  <c r="E101" i="2" s="1"/>
  <c r="F111" i="2"/>
  <c r="F101" i="2" s="1"/>
  <c r="H111" i="2"/>
  <c r="H101" i="2" s="1"/>
  <c r="D111" i="2"/>
  <c r="D101" i="2" s="1"/>
  <c r="E115" i="2"/>
  <c r="F115" i="2"/>
  <c r="G115" i="2"/>
  <c r="H115" i="2"/>
  <c r="D115" i="2"/>
  <c r="E117" i="2"/>
  <c r="F117" i="2"/>
  <c r="G117" i="2"/>
  <c r="H117" i="2"/>
  <c r="D117" i="2"/>
  <c r="E125" i="2"/>
  <c r="F125" i="2"/>
  <c r="G125" i="2"/>
  <c r="H125" i="2"/>
  <c r="D125" i="2"/>
  <c r="D121" i="2"/>
  <c r="K121" i="2" s="1"/>
  <c r="E120" i="2"/>
  <c r="F120" i="2"/>
  <c r="G120" i="2"/>
  <c r="D120" i="2"/>
  <c r="E122" i="2"/>
  <c r="F122" i="2"/>
  <c r="G122" i="2"/>
  <c r="H122" i="2"/>
  <c r="E149" i="2"/>
  <c r="E143" i="2" s="1"/>
  <c r="F149" i="2"/>
  <c r="F143" i="2" s="1"/>
  <c r="G149" i="2"/>
  <c r="G143" i="2" s="1"/>
  <c r="H149" i="2"/>
  <c r="H143" i="2" s="1"/>
  <c r="D149" i="2"/>
  <c r="D143" i="2" s="1"/>
  <c r="E158" i="2"/>
  <c r="F158" i="2"/>
  <c r="G158" i="2"/>
  <c r="H158" i="2"/>
  <c r="I158" i="2"/>
  <c r="D158" i="2"/>
  <c r="F183" i="2"/>
  <c r="F175" i="2" s="1"/>
  <c r="F187" i="2"/>
  <c r="G187" i="2"/>
  <c r="H187" i="2"/>
  <c r="D209" i="2"/>
  <c r="D52" i="2" s="1"/>
  <c r="D38" i="2" s="1"/>
  <c r="E208" i="2"/>
  <c r="F208" i="2"/>
  <c r="G208" i="2"/>
  <c r="H208" i="2"/>
  <c r="D208" i="2"/>
  <c r="E210" i="2"/>
  <c r="E207" i="2" s="1"/>
  <c r="F210" i="2"/>
  <c r="F207" i="2" s="1"/>
  <c r="G210" i="2"/>
  <c r="G207" i="2" s="1"/>
  <c r="H210" i="2"/>
  <c r="H207" i="2" s="1"/>
  <c r="E44" i="2"/>
  <c r="F44" i="2"/>
  <c r="G44" i="2"/>
  <c r="H44" i="2"/>
  <c r="E216" i="2"/>
  <c r="E213" i="2" s="1"/>
  <c r="F216" i="2"/>
  <c r="F213" i="2" s="1"/>
  <c r="G216" i="2"/>
  <c r="G213" i="2" s="1"/>
  <c r="H216" i="2"/>
  <c r="H213" i="2" s="1"/>
  <c r="D216" i="2"/>
  <c r="D282" i="2"/>
  <c r="E282" i="2"/>
  <c r="F268" i="2"/>
  <c r="F263" i="2" s="1"/>
  <c r="G282" i="2"/>
  <c r="H282" i="2"/>
  <c r="E281" i="2"/>
  <c r="F281" i="2"/>
  <c r="G281" i="2"/>
  <c r="H281" i="2"/>
  <c r="D281" i="2"/>
  <c r="E280" i="2"/>
  <c r="E275" i="2" s="1"/>
  <c r="F280" i="2"/>
  <c r="G280" i="2"/>
  <c r="G275" i="2" s="1"/>
  <c r="H280" i="2"/>
  <c r="D280" i="2"/>
  <c r="E187" i="2"/>
  <c r="K140" i="2" l="1"/>
  <c r="K139" i="2"/>
  <c r="K111" i="2"/>
  <c r="K92" i="2"/>
  <c r="K78" i="2"/>
  <c r="K298" i="2"/>
  <c r="K82" i="2"/>
  <c r="K145" i="2"/>
  <c r="K149" i="2"/>
  <c r="K208" i="2"/>
  <c r="K158" i="2"/>
  <c r="K142" i="2"/>
  <c r="K281" i="2"/>
  <c r="K144" i="2"/>
  <c r="K80" i="2"/>
  <c r="K72" i="2"/>
  <c r="K66" i="2"/>
  <c r="K282" i="2"/>
  <c r="K153" i="2"/>
  <c r="K122" i="2"/>
  <c r="K115" i="2"/>
  <c r="K94" i="2"/>
  <c r="K309" i="2"/>
  <c r="K187" i="2"/>
  <c r="K156" i="2"/>
  <c r="K154" i="2"/>
  <c r="K120" i="2"/>
  <c r="D61" i="2"/>
  <c r="K61" i="2" s="1"/>
  <c r="K155" i="2"/>
  <c r="K216" i="2"/>
  <c r="D275" i="2"/>
  <c r="K280" i="2"/>
  <c r="K157" i="2"/>
  <c r="D59" i="2"/>
  <c r="K59" i="2" s="1"/>
  <c r="K71" i="2"/>
  <c r="K152" i="2"/>
  <c r="K138" i="2"/>
  <c r="K117" i="2"/>
  <c r="K125" i="2"/>
  <c r="E60" i="2"/>
  <c r="H30" i="2"/>
  <c r="H60" i="2"/>
  <c r="I17" i="2"/>
  <c r="D60" i="2"/>
  <c r="G43" i="2"/>
  <c r="E31" i="2"/>
  <c r="H31" i="2"/>
  <c r="I28" i="2"/>
  <c r="I274" i="2"/>
  <c r="H267" i="2"/>
  <c r="H262" i="2" s="1"/>
  <c r="H276" i="2"/>
  <c r="F267" i="2"/>
  <c r="F262" i="2" s="1"/>
  <c r="F276" i="2"/>
  <c r="H268" i="2"/>
  <c r="H263" i="2" s="1"/>
  <c r="H277" i="2"/>
  <c r="D268" i="2"/>
  <c r="D277" i="2"/>
  <c r="H266" i="2"/>
  <c r="H261" i="2" s="1"/>
  <c r="H275" i="2"/>
  <c r="F266" i="2"/>
  <c r="F261" i="2" s="1"/>
  <c r="F275" i="2"/>
  <c r="D267" i="2"/>
  <c r="D276" i="2"/>
  <c r="G267" i="2"/>
  <c r="G276" i="2"/>
  <c r="E267" i="2"/>
  <c r="E262" i="2" s="1"/>
  <c r="E276" i="2"/>
  <c r="G268" i="2"/>
  <c r="G263" i="2" s="1"/>
  <c r="G277" i="2"/>
  <c r="E268" i="2"/>
  <c r="E263" i="2" s="1"/>
  <c r="E277" i="2"/>
  <c r="H265" i="2"/>
  <c r="H260" i="2" s="1"/>
  <c r="H274" i="2"/>
  <c r="G64" i="2"/>
  <c r="H119" i="2"/>
  <c r="F119" i="2"/>
  <c r="D119" i="2"/>
  <c r="D70" i="2"/>
  <c r="H64" i="2"/>
  <c r="H70" i="2"/>
  <c r="F70" i="2"/>
  <c r="F51" i="2"/>
  <c r="F29" i="2" s="1"/>
  <c r="K53" i="2"/>
  <c r="D213" i="2"/>
  <c r="K213" i="2" s="1"/>
  <c r="K143" i="2"/>
  <c r="G119" i="2"/>
  <c r="E119" i="2"/>
  <c r="G51" i="2"/>
  <c r="G29" i="2" s="1"/>
  <c r="E51" i="2"/>
  <c r="E29" i="2" s="1"/>
  <c r="G70" i="2"/>
  <c r="H51" i="2"/>
  <c r="H29" i="2" s="1"/>
  <c r="D44" i="2"/>
  <c r="F64" i="2"/>
  <c r="F58" i="2" s="1"/>
  <c r="F24" i="2"/>
  <c r="E70" i="2"/>
  <c r="E64" i="2"/>
  <c r="D64" i="2"/>
  <c r="D266" i="2"/>
  <c r="G265" i="2"/>
  <c r="G260" i="2" s="1"/>
  <c r="G266" i="2"/>
  <c r="E266" i="2"/>
  <c r="E183" i="2"/>
  <c r="K104" i="2"/>
  <c r="K103" i="2"/>
  <c r="K102" i="2"/>
  <c r="E301" i="2"/>
  <c r="D301" i="2"/>
  <c r="E294" i="2"/>
  <c r="D294" i="2"/>
  <c r="E290" i="2"/>
  <c r="D290" i="2"/>
  <c r="E288" i="2"/>
  <c r="D288" i="2"/>
  <c r="D51" i="2"/>
  <c r="D31" i="2"/>
  <c r="D19" i="2"/>
  <c r="K19" i="2" s="1"/>
  <c r="D18" i="2"/>
  <c r="K18" i="2" s="1"/>
  <c r="E209" i="2"/>
  <c r="E52" i="2" s="1"/>
  <c r="E38" i="2" s="1"/>
  <c r="F209" i="2"/>
  <c r="G209" i="2"/>
  <c r="G52" i="2" s="1"/>
  <c r="G38" i="2" s="1"/>
  <c r="D210" i="2"/>
  <c r="K210" i="2" s="1"/>
  <c r="E304" i="2"/>
  <c r="K304" i="2" s="1"/>
  <c r="D96" i="2"/>
  <c r="K96" i="2" s="1"/>
  <c r="K101" i="2"/>
  <c r="E134" i="2"/>
  <c r="E127" i="2" s="1"/>
  <c r="D134" i="2"/>
  <c r="D127" i="2" s="1"/>
  <c r="E58" i="2" l="1"/>
  <c r="D58" i="2"/>
  <c r="K44" i="2"/>
  <c r="D37" i="2"/>
  <c r="F52" i="2"/>
  <c r="F38" i="2" s="1"/>
  <c r="K38" i="2" s="1"/>
  <c r="H58" i="2"/>
  <c r="E37" i="2"/>
  <c r="G58" i="2"/>
  <c r="F37" i="2"/>
  <c r="G37" i="2"/>
  <c r="K183" i="2"/>
  <c r="E175" i="2"/>
  <c r="K175" i="2" s="1"/>
  <c r="K127" i="2"/>
  <c r="K294" i="2"/>
  <c r="K288" i="2"/>
  <c r="K290" i="2"/>
  <c r="K45" i="2"/>
  <c r="K276" i="2"/>
  <c r="K134" i="2"/>
  <c r="K209" i="2"/>
  <c r="K64" i="2"/>
  <c r="K70" i="2"/>
  <c r="D262" i="2"/>
  <c r="K267" i="2"/>
  <c r="D261" i="2"/>
  <c r="K266" i="2"/>
  <c r="K60" i="2"/>
  <c r="K275" i="2"/>
  <c r="K301" i="2"/>
  <c r="K277" i="2"/>
  <c r="D263" i="2"/>
  <c r="K263" i="2" s="1"/>
  <c r="K268" i="2"/>
  <c r="K119" i="2"/>
  <c r="K51" i="2"/>
  <c r="I14" i="2"/>
  <c r="H24" i="2"/>
  <c r="E24" i="2"/>
  <c r="E17" i="2" s="1"/>
  <c r="G262" i="2"/>
  <c r="G23" i="2"/>
  <c r="G30" i="2"/>
  <c r="G50" i="2"/>
  <c r="G36" i="2" s="1"/>
  <c r="F43" i="2"/>
  <c r="F31" i="2"/>
  <c r="F17" i="2" s="1"/>
  <c r="F22" i="2"/>
  <c r="F15" i="2" s="1"/>
  <c r="H22" i="2"/>
  <c r="G24" i="2"/>
  <c r="G17" i="2" s="1"/>
  <c r="E43" i="2"/>
  <c r="G22" i="2"/>
  <c r="G15" i="2" s="1"/>
  <c r="G261" i="2"/>
  <c r="D22" i="2"/>
  <c r="E22" i="2"/>
  <c r="E15" i="2" s="1"/>
  <c r="E261" i="2"/>
  <c r="D50" i="2"/>
  <c r="K137" i="2"/>
  <c r="D279" i="2"/>
  <c r="H50" i="2"/>
  <c r="H23" i="2"/>
  <c r="D207" i="2"/>
  <c r="K207" i="2" s="1"/>
  <c r="E50" i="2"/>
  <c r="F50" i="2"/>
  <c r="F28" i="2" s="1"/>
  <c r="F23" i="2"/>
  <c r="E23" i="2"/>
  <c r="E279" i="2"/>
  <c r="F265" i="2"/>
  <c r="F260" i="2" s="1"/>
  <c r="D29" i="2"/>
  <c r="K29" i="2" s="1"/>
  <c r="D30" i="2"/>
  <c r="K46" i="2"/>
  <c r="H17" i="2" l="1"/>
  <c r="H14" i="2" s="1"/>
  <c r="K14" i="2" s="1"/>
  <c r="H21" i="2"/>
  <c r="H28" i="2"/>
  <c r="F30" i="2"/>
  <c r="F16" i="2"/>
  <c r="F14" i="2" s="1"/>
  <c r="K58" i="2"/>
  <c r="F36" i="2"/>
  <c r="E36" i="2"/>
  <c r="D274" i="2"/>
  <c r="K279" i="2"/>
  <c r="K261" i="2"/>
  <c r="K262" i="2"/>
  <c r="K22" i="2"/>
  <c r="K37" i="2"/>
  <c r="K50" i="2"/>
  <c r="K52" i="2"/>
  <c r="K31" i="2"/>
  <c r="D15" i="2"/>
  <c r="G16" i="2"/>
  <c r="G14" i="2" s="1"/>
  <c r="D265" i="2"/>
  <c r="G28" i="2"/>
  <c r="K39" i="2"/>
  <c r="E28" i="2"/>
  <c r="G21" i="2"/>
  <c r="E21" i="2"/>
  <c r="E274" i="2"/>
  <c r="E30" i="2"/>
  <c r="K30" i="2" s="1"/>
  <c r="F21" i="2"/>
  <c r="D24" i="2"/>
  <c r="E265" i="2"/>
  <c r="K15" i="2" l="1"/>
  <c r="D260" i="2"/>
  <c r="K265" i="2"/>
  <c r="K274" i="2"/>
  <c r="D17" i="2"/>
  <c r="K17" i="2" s="1"/>
  <c r="K24" i="2"/>
  <c r="K28" i="2"/>
  <c r="E16" i="2"/>
  <c r="E14" i="2" s="1"/>
  <c r="E260" i="2"/>
  <c r="D23" i="2"/>
  <c r="D16" i="2" s="1"/>
  <c r="D43" i="2"/>
  <c r="D36" i="2" l="1"/>
  <c r="K43" i="2"/>
  <c r="D14" i="2"/>
  <c r="K260" i="2"/>
  <c r="K16" i="2"/>
  <c r="K23" i="2"/>
  <c r="D21" i="2"/>
  <c r="K21" i="2" s="1"/>
  <c r="K239" i="2" l="1"/>
</calcChain>
</file>

<file path=xl/comments1.xml><?xml version="1.0" encoding="utf-8"?>
<comments xmlns="http://schemas.openxmlformats.org/spreadsheetml/2006/main">
  <authors>
    <author>user</author>
    <author>Ирина</author>
  </authors>
  <commentList>
    <comment ref="F7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500,0-23.07.2018
добавлено 500,0 -   14.09.2018</t>
        </r>
      </text>
    </comment>
    <comment ref="G7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 тыс. руб. 17.07.2019</t>
        </r>
      </text>
    </comment>
    <comment ref="G8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Добалено из областного бюджета (резервный фонд) на Кухарево 08.04.2019</t>
        </r>
      </text>
    </comment>
    <comment ref="E8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тыс.руб.   20.10.17</t>
        </r>
      </text>
    </comment>
    <comment ref="E90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снять  370,3 изменения от 06.12.17
</t>
        </r>
      </text>
    </comment>
    <comment ref="G91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108,2 тыс. руб. 28.01.2019  на оплату технадзора по КироваГорького добавлено 213,23388 тыс. руб.       15.03.2019 по врезке и пуску газа по КироваГорького     
добавлено 16,0 тыс. руб. 17.07.2019
                                                                      </t>
        </r>
      </text>
    </comment>
    <comment ref="G9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на Кирова-Горького на скрытые работы 17.07.2019</t>
        </r>
      </text>
    </comment>
    <comment ref="E9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Уменьшение по контракту на 19.09.2017</t>
        </r>
      </text>
    </comment>
    <comment ref="F9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на 2 котла Трехалево школа, Лехово школа - 1300,0 тыс. руб. 14.09.2018,
уменьшено на 162,2 тыс. руб. (экономия по контрактам: котлы и насосы) 26.11.2018</t>
        </r>
      </text>
    </comment>
    <comment ref="F116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200,0 тыс. руб. 16.11.2018
</t>
        </r>
      </text>
    </comment>
    <comment ref="E28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Допол +28,24 внесение на взносы,  ведение спецсч 17.11.17</t>
        </r>
      </text>
    </comment>
    <comment ref="F28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0,8 тыс. руб. 16.11.2018
добавлено 3,9 тыс. руб. 24.12.2018</t>
        </r>
      </text>
    </comment>
    <comment ref="G29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1100,0 тыс. руб. 28.01.2019</t>
        </r>
      </text>
    </comment>
    <comment ref="G300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2000,0 тыс. руб.
28.01.2019</t>
        </r>
      </text>
    </comment>
    <comment ref="F302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16.04.2018 разделено по бюджету 41,71%  от 1868,1 тыс.руб. 10.05.2018</t>
        </r>
      </text>
    </comment>
    <comment ref="F30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разделено по бюджетам 58,29 % от 1868,1 тыс.руб. от 10.05.2018</t>
        </r>
      </text>
    </comment>
    <comment ref="E305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1569,15тыс.руб.   20.10.2017</t>
        </r>
      </text>
    </comment>
    <comment ref="F305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0,4 тыс. руб. мзиен от 16.01.2018
добавлено 757,7 тыс.руб. 16.04.2018
</t>
        </r>
      </text>
    </comment>
    <comment ref="E306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136,45 тыс.руб.   20.10.2017</t>
        </r>
      </text>
    </comment>
    <comment ref="F306" authorId="1" shapeId="0">
      <text>
        <r>
          <rPr>
            <b/>
            <sz val="9"/>
            <color indexed="81"/>
            <rFont val="Tahoma"/>
            <family val="2"/>
            <charset val="204"/>
          </rPr>
          <t>Ирина:</t>
        </r>
        <r>
          <rPr>
            <sz val="9"/>
            <color indexed="81"/>
            <rFont val="Tahoma"/>
            <family val="2"/>
            <charset val="204"/>
          </rPr>
          <t xml:space="preserve">
добавлено 757,6 тыс.руб. 19.10.2018</t>
        </r>
      </text>
    </comment>
    <comment ref="F30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0,8 тыс. руб. 16.11.2018</t>
        </r>
      </text>
    </comment>
  </commentList>
</comments>
</file>

<file path=xl/sharedStrings.xml><?xml version="1.0" encoding="utf-8"?>
<sst xmlns="http://schemas.openxmlformats.org/spreadsheetml/2006/main" count="480" uniqueCount="97">
  <si>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</si>
  <si>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</si>
  <si>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</si>
  <si>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</si>
  <si>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</si>
  <si>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</si>
  <si>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</si>
  <si>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</si>
  <si>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</si>
  <si>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</si>
  <si>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</si>
  <si>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</si>
  <si>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бюджет МО «Невель»</t>
  </si>
  <si>
    <t>бюджет сельских поселений</t>
  </si>
  <si>
    <t xml:space="preserve">местный бюджет </t>
  </si>
  <si>
    <t>Финансовое управление</t>
  </si>
  <si>
    <t>Основное мероприятие            1.1. «Комплексное развитие систем коммунальной инфраструктуры  и благоустройства муниципального образования»</t>
  </si>
  <si>
    <t>всего:</t>
  </si>
  <si>
    <t>2022 год</t>
  </si>
  <si>
    <t>2023 год</t>
  </si>
  <si>
    <t>2024 год</t>
  </si>
  <si>
    <t xml:space="preserve"> </t>
  </si>
  <si>
    <t>Всего</t>
  </si>
  <si>
    <t>Мероприятие 1.1.8 Строительство, реконструкция, капитальный и текущий ремонт объектов газоснабжения</t>
  </si>
  <si>
    <t xml:space="preserve">Мероприятие 1.1.9 Приобретение оборудования и материалов для модернизации объектов теплоснабжения, водоснабжения, водоотведения </t>
  </si>
  <si>
    <t>Мероприятие 2.1.9  Расходы на информационно-вычислительные и иные услуги по сопровождению расчетов по договорам найма жилого помещения</t>
  </si>
  <si>
    <t>Подпрограмма 1. «Комплексное развитие систем коммунальной инфраструктуры и благоустройства муниципального образования»</t>
  </si>
  <si>
    <t>Мероприятие 1.1.1.  Осуществление расходов по возмещению затрат по содержанию систем водоснабжения в сельской местности</t>
  </si>
  <si>
    <t>Мероприятие 1.1.2. Возмещение убытков организациям, оказывающим услуги бани населению</t>
  </si>
  <si>
    <t xml:space="preserve">Мероприятие 1.1.4.  Расходы на прокладку магистрального водопровода в соответствии с переданными полномочиями </t>
  </si>
  <si>
    <t>Мероприятие 1.1.6. Газификация жилых домов индивидуального жилого фонда</t>
  </si>
  <si>
    <t>Мероприятие 1.1.7. Организация аварийно-диспетчерского и технического обслуживания, текущего и капитального ремонта, освидетельствования и диагностики технических устройств групповых резервуарных установок и газопровода</t>
  </si>
  <si>
    <t>Мероприятие 1.1.10. Строительство, реконструкция, капитальный ремонт котельных и тепловых сетей с переводом их на местные виды топлива, находящихся в собственности муниципальных образований области, а также приобретение котельных в собственность муниципальных образований области, включая подготовку проектно-сметной документации</t>
  </si>
  <si>
    <t>Мероприятие 1.1.13. Расходы на разработку проектно-сметной, технической документации на строительство, реконструкцию, капитальный ремонт объектов коммунальной инфраструктуры</t>
  </si>
  <si>
    <t>Мероприятие 1.1.14. Расходы по диагностике  и освидетельствованию резервуаров сжиженных углеводородных газов</t>
  </si>
  <si>
    <t>Мероприятие 1.1.16. Расходы на приобретение оборудования и материалов для модернизации объектов теплоснабжения, водоснабжения, водоотведения, в целях подготовки муниципальных образований к отопительному сезону</t>
  </si>
  <si>
    <t>Мероприятие 1.1.17.  Расходы на строительство, реконструкцию, капитальный ремонт и техническое перевооружение систем коммунальной инфраструктуры</t>
  </si>
  <si>
    <t>Мероприятие 1.1.19. Расходы на обеспечение мероприятий по оборудованию контейнерных площадок для накопления твердых бытовых отходов</t>
  </si>
  <si>
    <t>Мероприятие 1.1.21. Субсидия на софинансирование мероприятий по приобретению и установке групповых резервуарных установок сжиженных углеродных газов</t>
  </si>
  <si>
    <t>Мероприятие 1.1.22. Осуществление расходов на частичное обеспечение обязательств, возникших в связи с осуществлением мероприятий по подготовке к отопительному периоду 2020-2021г.г.</t>
  </si>
  <si>
    <t>Мероприятие 1.1.25. Субсидия на софинансирование мероприятий по проведению ремонта  групповых резервуарных установок сжиженных углеродных газов</t>
  </si>
  <si>
    <t>Мероприятие 1.2.1. Субсидия на осуществление расходов на благоустройство общественных территорий</t>
  </si>
  <si>
    <t>Мероприятие 1.3.1. Расходы на строительство и реконструкцию (модернизацию) объектов питьевого водоснабжения</t>
  </si>
  <si>
    <t>Подпрограмма 2. «Жилище»</t>
  </si>
  <si>
    <t>Основное мероприятие   2.1. «Улучшение жилищных условий отдельных категорий граждан»</t>
  </si>
  <si>
    <t>Мероприятие 2.1.2. Расходы по капитальному ремонту муниципального жилищного фонда поселений, включая расходы на составление сметной документации.  Расходы на составление сметной документации по ремонту домов индивидуально жилищного фонда, поврежденных в результате стихийных бедствий</t>
  </si>
  <si>
    <t xml:space="preserve">Мероприятие 2.1.3. Капитальный ремонт муниципального жилищного фонда  в соответствии с переданными полномочиями </t>
  </si>
  <si>
    <t>Мероприятие 2.1.4.  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</si>
  <si>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Мероприятие 2.1.5. Мероприятия в рамках федеральной целевой программы «Жилище» на 2020-2030 годы</t>
  </si>
  <si>
    <t>Мероприятие 2.1.6. Приобретение жилья для переселения граждан из жилых помещений, признанных в установленном порядке непригодными для проживания , и граждан страдающих тяжелыми формами хронических заболеваний</t>
  </si>
  <si>
    <t>Мероприятие 2.1.7. Расходы на реализацию мероприятий по обеспечению жильем молодых семей</t>
  </si>
  <si>
    <t>Мероприятие 2.1.8.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</si>
  <si>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Мероприятие 2.1.10.  Приобретение жилья для предоставления семьям, имеющих детей-инвалидов</t>
  </si>
  <si>
    <t>Мероприятие 2.1.11. Размещение в открытом доступе для граждан актуальной информации о проводимых мероприятиях по улучшению условий проживания и предоставления коммунальных услуг</t>
  </si>
  <si>
    <t>Мероприятие 2.1.12. Расходы по проведению независимой экспертизы по признанию многоквартирных домов признанных аварийными и подлежащими сносу</t>
  </si>
  <si>
    <t>Мероприятие 2.1.13. Иные межбюджетныен трансферты на приобретение жилья для переселения граждан из жилых помещений, признанных в установленном порядке непригодными для проживания</t>
  </si>
  <si>
    <t>Мероприятие 1.1.5. Строительство и ремонт шахтных колодцев на территории городского поселения «Невель» в соответствии с переданными полномочиями</t>
  </si>
  <si>
    <t>Основное мероприятие 1.2. Региональный проект «Формирование комфортной городской среды»</t>
  </si>
  <si>
    <t>Мероприятие 1.4.1. Реализация 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 которых предоставлено ОМС</t>
  </si>
  <si>
    <t>Мероприятие 1.1.3. Расходы на реконструкцию, ремонт (текущий и капитальный), приобретение оборудования и материалов, а также услуги сторонних организаций, в целях обеспечения населения услугами водоснабжения и водоотведения. Разработка проектно-сметной, технической документации.</t>
  </si>
  <si>
    <t>Мероприятие 1.4.2. Расходы на реализацию заявок территориальных общественных самоуправлений по результатам конкурса</t>
  </si>
  <si>
    <t xml:space="preserve">бюджеты поселений </t>
  </si>
  <si>
    <t>Мероприятие 1.4.3 Иные межбюджетные трансферты на реализацию части полномочий по организации водоснабжения МО "Артемовская волость" (проект ТОС "Жизнь начинается с воды!")</t>
  </si>
  <si>
    <t>КУМИ</t>
  </si>
  <si>
    <t>Мероприятие 1.1.29 Организация и содержание мест захоронения</t>
  </si>
  <si>
    <t>местный бюжет</t>
  </si>
  <si>
    <t>Мероприятие 1.1.18. Расходы на ликвидацию стихийных несанкционированных свалок</t>
  </si>
  <si>
    <t>Мероприятие 1.1.15 Субсидия на ликвидацию очагов сорного растения Борщевик Сосновского</t>
  </si>
  <si>
    <t>Мероприятие 1.1.24. Расходы связанные с реализацией федеральной целевой программы "Увековечение памяти погибших при защите Отечества на 2019-2024 года"</t>
  </si>
  <si>
    <t>бюджеты  поселений</t>
  </si>
  <si>
    <t>бюджеты поселений</t>
  </si>
  <si>
    <t>Мероприятие 1.1.11. Расходы на проведение ремонта (реконструкции), благоустройства, работ по постановке на кадастровый учёт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бютжета)</t>
  </si>
  <si>
    <t>Мероприятие 1.1.28 Проведение работ по установке и ремонту обьектов уличного освещения</t>
  </si>
  <si>
    <t xml:space="preserve">                                                                                                                                                       Администрации Невельского муниципального округа </t>
  </si>
  <si>
    <r>
      <t xml:space="preserve">Прогнозная (справочная) оценка ресурсного обеспечения реализации муниципальной программы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«</t>
    </r>
    <r>
      <rPr>
        <b/>
        <sz val="14"/>
        <color theme="1"/>
        <rFont val="Times New Roman"/>
        <family val="1"/>
        <charset val="204"/>
      </rPr>
      <t xml:space="preserve">Комплексное развитие систем коммунальной инфраструктуры и благоустройства Невельского муниципального округа» </t>
    </r>
  </si>
  <si>
    <t>Муниципальная программа «Комплексное развитие систем коммунальной инфраструктуры и благоустройства Невельского муниципального округа»</t>
  </si>
  <si>
    <t xml:space="preserve"> «Приложение №3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«Комплексное развитие систем коммунальной инфраструктуры </t>
  </si>
  <si>
    <t xml:space="preserve">и благоустройства Невельского муниципального округа                                                                                                                                </t>
  </si>
  <si>
    <t xml:space="preserve">Администрация Невельского муниципального округа </t>
  </si>
  <si>
    <t>Администрация Невельского муниципального округа</t>
  </si>
  <si>
    <t xml:space="preserve">Мероприятие 1.1.31 Выполнение работ по организации деятельности по накоплению твердых коммунальных отходов, уборке несанкционированных свалок </t>
  </si>
  <si>
    <t>Мероприятие 1.1.30 Проведение работ по озеленению территории и прочему благоустройству</t>
  </si>
  <si>
    <t>Мероприятие 1.1.12. Расходы на разработку схем газоснабжения, теплоснабжения, водоснабжения, водоотведения, программ комплексного развития систем коммунальной инфраструктуры поселений района, проектов зон санитарной охраны артезианских скважин включая производственный контроль и лабораторные испытания</t>
  </si>
  <si>
    <t>Мероприятие 1.1.20. Расходы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</si>
  <si>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>Мероприятие 1.1.26. Иные межбюджетные трансферты поселениям</t>
  </si>
  <si>
    <t>Мероприятие 1.1.27. Обеспечение Функционирования уличного освещения.</t>
  </si>
  <si>
    <t>Основное мероприятие 1.3 Региональный проект «Чистая вода»</t>
  </si>
  <si>
    <t>Мероприятие 2.1.1. 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 специализированного жилищного фонда и муниципального нежилого фонда, расположенного в многоквартирных домах округа, включая услуги по обслуживанию специального счета для формирования фонда капитального ремонта многоквартирных домов округа</t>
  </si>
  <si>
    <t>Иные источники</t>
  </si>
  <si>
    <t>Основное мероприятие 1.4  «Реализация инициативных проектов граждан и институтов территориального общественного самоуправления и поддержку проектов местных инициатив»</t>
  </si>
  <si>
    <t>Мероприяти 1.4.4 Расходы на развитие институтов территориального общественного самоуправления и поддержку проектов местных инициатив (проект ТОС "Создание и обустройство детской игровой площадки в границах ТОС "Озерное")</t>
  </si>
  <si>
    <t>Мероприяти 1.4.5 Расходы на развитие институтов территориального общественного самоуправления и поддержку проектов местных инициатив (проект ТОС "Создание и обустройство спортивной площадки в границах ТОС "Новохованск")</t>
  </si>
  <si>
    <t>Мероприяти 1.4.6 Расходы на развитие институтов территориального общественного самоуправления и поддержку проектов местных инициатив (проект ТОС "Площадка семейного отдыха д. Усть-Долыссы")</t>
  </si>
  <si>
    <t>Мероприяти 1.4.7 Расходы на развитие институтов территориального общественного самоуправления и поддержку проектов местных инициатив (проект ТОС "Обустройство набережной пляжной территории в границах ТОС "Кубок")</t>
  </si>
  <si>
    <t xml:space="preserve">                                                                                                                                                                 Приложение №1 к постановлению </t>
  </si>
  <si>
    <r>
      <t xml:space="preserve">                                                 от </t>
    </r>
    <r>
      <rPr>
        <u/>
        <sz val="14"/>
        <color theme="1"/>
        <rFont val="Times New Roman"/>
        <family val="1"/>
        <charset val="204"/>
      </rPr>
      <t>22.07.2024</t>
    </r>
    <r>
      <rPr>
        <sz val="14"/>
        <color theme="1"/>
        <rFont val="Times New Roman"/>
        <family val="1"/>
        <charset val="204"/>
      </rPr>
      <t xml:space="preserve"> № </t>
    </r>
    <r>
      <rPr>
        <u/>
        <sz val="14"/>
        <color theme="1"/>
        <rFont val="Times New Roman"/>
        <family val="1"/>
        <charset val="204"/>
      </rPr>
      <t>688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</si>
  <si>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Мероприятие1.1.23. Расходы по подготовке и прохождению отопительного сезона, а также погашению кредиторской задолженности в целях обеспечения населения услугами теплоснабжения и горячего водоснабжения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</si>
</sst>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B0F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 applyAlignment="1">
      <alignment horizontal="right"/>
    </xf>
    <xf numFmtId="164" fontId="0" fillId="0" borderId="0" xfId="0" applyNumberFormat="1"/>
    <xf numFmtId="0" fontId="1" fillId="0" borderId="0" xfId="0" applyFont="1" applyAlignment="1">
      <alignment horizontal="right"/>
    </xf>
    <xf numFmtId="0" fontId="7" fillId="2" borderId="1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horizontal="justify" vertical="top" wrapText="1"/>
    </xf>
    <xf numFmtId="0" fontId="9" fillId="0" borderId="0" xfId="0" applyFont="1"/>
    <xf numFmtId="0" fontId="10" fillId="2" borderId="1" xfId="0" applyFont="1" applyFill="1" applyBorder="1" applyAlignment="1">
      <alignment horizontal="justify" vertical="top" wrapText="1"/>
    </xf>
    <xf numFmtId="0" fontId="10" fillId="2" borderId="3" xfId="0" applyFont="1" applyFill="1" applyBorder="1" applyAlignment="1">
      <alignment horizontal="justify" vertical="top" wrapText="1"/>
    </xf>
    <xf numFmtId="0" fontId="12" fillId="0" borderId="0" xfId="0" applyFont="1"/>
    <xf numFmtId="0" fontId="1" fillId="0" borderId="0" xfId="0" applyFont="1" applyAlignment="1">
      <alignment horizontal="right"/>
    </xf>
    <xf numFmtId="0" fontId="0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justify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/>
    </xf>
    <xf numFmtId="165" fontId="10" fillId="2" borderId="4" xfId="0" applyNumberFormat="1" applyFont="1" applyFill="1" applyBorder="1" applyAlignment="1">
      <alignment horizontal="center" vertical="center"/>
    </xf>
    <xf numFmtId="165" fontId="10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164" fontId="9" fillId="0" borderId="0" xfId="0" applyNumberFormat="1" applyFont="1"/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165" fontId="10" fillId="0" borderId="4" xfId="0" applyNumberFormat="1" applyFont="1" applyFill="1" applyBorder="1" applyAlignment="1">
      <alignment horizontal="center" vertical="center"/>
    </xf>
    <xf numFmtId="165" fontId="10" fillId="0" borderId="4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 wrapText="1"/>
    </xf>
    <xf numFmtId="164" fontId="10" fillId="3" borderId="4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165" fontId="10" fillId="3" borderId="1" xfId="0" applyNumberFormat="1" applyFont="1" applyFill="1" applyBorder="1" applyAlignment="1">
      <alignment horizontal="center" vertical="center" wrapText="1"/>
    </xf>
    <xf numFmtId="165" fontId="7" fillId="3" borderId="4" xfId="0" applyNumberFormat="1" applyFont="1" applyFill="1" applyBorder="1" applyAlignment="1">
      <alignment horizontal="center" vertical="center"/>
    </xf>
    <xf numFmtId="165" fontId="10" fillId="3" borderId="4" xfId="0" applyNumberFormat="1" applyFont="1" applyFill="1" applyBorder="1" applyAlignment="1">
      <alignment horizontal="center" vertical="center"/>
    </xf>
    <xf numFmtId="165" fontId="10" fillId="3" borderId="4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justify" vertical="top" wrapText="1"/>
    </xf>
    <xf numFmtId="0" fontId="8" fillId="2" borderId="3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vertical="top" wrapText="1"/>
    </xf>
    <xf numFmtId="0" fontId="7" fillId="2" borderId="4" xfId="0" applyFont="1" applyFill="1" applyBorder="1" applyAlignment="1">
      <alignment vertical="top" wrapText="1"/>
    </xf>
    <xf numFmtId="0" fontId="7" fillId="2" borderId="4" xfId="0" applyFont="1" applyFill="1" applyBorder="1" applyAlignment="1">
      <alignment horizontal="justify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24"/>
  <sheetViews>
    <sheetView tabSelected="1" topLeftCell="A153" zoomScale="80" zoomScaleNormal="80" workbookViewId="0">
      <selection activeCell="A163" sqref="A163:A174"/>
    </sheetView>
  </sheetViews>
  <sheetFormatPr defaultRowHeight="15" x14ac:dyDescent="0.25"/>
  <cols>
    <col min="1" max="1" width="49.85546875" customWidth="1"/>
    <col min="2" max="2" width="19" customWidth="1"/>
    <col min="3" max="3" width="13.28515625" customWidth="1"/>
    <col min="4" max="4" width="10" customWidth="1"/>
    <col min="5" max="6" width="10.140625" style="11" customWidth="1"/>
    <col min="7" max="7" width="10.28515625" style="9" customWidth="1"/>
    <col min="8" max="10" width="8.85546875" customWidth="1"/>
    <col min="11" max="11" width="10" customWidth="1"/>
  </cols>
  <sheetData>
    <row r="1" spans="1:14" ht="24.75" customHeight="1" x14ac:dyDescent="0.3">
      <c r="A1" s="100" t="s">
        <v>94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</row>
    <row r="2" spans="1:14" ht="19.5" customHeight="1" x14ac:dyDescent="0.3">
      <c r="A2" s="100" t="s">
        <v>73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</row>
    <row r="3" spans="1:14" ht="18.75" hidden="1" x14ac:dyDescent="0.3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</row>
    <row r="4" spans="1:14" ht="28.5" customHeight="1" x14ac:dyDescent="0.3">
      <c r="A4" s="3"/>
      <c r="B4" s="3"/>
      <c r="C4" s="3"/>
      <c r="D4" s="3"/>
      <c r="E4" s="10"/>
      <c r="F4" s="104" t="s">
        <v>95</v>
      </c>
      <c r="G4" s="104"/>
      <c r="H4" s="104"/>
      <c r="I4" s="104"/>
      <c r="J4" s="104"/>
      <c r="K4" s="104"/>
    </row>
    <row r="5" spans="1:14" ht="39" customHeight="1" x14ac:dyDescent="0.25">
      <c r="A5" s="105" t="s">
        <v>76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</row>
    <row r="6" spans="1:14" ht="17.25" customHeight="1" x14ac:dyDescent="0.3">
      <c r="A6" s="101" t="s">
        <v>77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</row>
    <row r="7" spans="1:14" ht="9" hidden="1" customHeight="1" x14ac:dyDescent="0.3">
      <c r="A7" s="100" t="s">
        <v>21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</row>
    <row r="8" spans="1:14" ht="6.75" hidden="1" customHeight="1" x14ac:dyDescent="0.25">
      <c r="A8" s="1"/>
    </row>
    <row r="9" spans="1:14" ht="53.25" customHeight="1" x14ac:dyDescent="0.25">
      <c r="A9" s="102" t="s">
        <v>74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14" ht="19.5" customHeight="1" x14ac:dyDescent="0.3">
      <c r="A10" s="103" t="s">
        <v>0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</row>
    <row r="11" spans="1:14" ht="80.25" customHeight="1" x14ac:dyDescent="0.25">
      <c r="A11" s="95" t="s">
        <v>1</v>
      </c>
      <c r="B11" s="95" t="s">
        <v>2</v>
      </c>
      <c r="C11" s="95" t="s">
        <v>3</v>
      </c>
      <c r="D11" s="110" t="s">
        <v>4</v>
      </c>
      <c r="E11" s="111"/>
      <c r="F11" s="111"/>
      <c r="G11" s="111"/>
      <c r="H11" s="111"/>
      <c r="I11" s="111"/>
      <c r="J11" s="111"/>
      <c r="K11" s="112"/>
    </row>
    <row r="12" spans="1:14" ht="36.75" customHeight="1" x14ac:dyDescent="0.25">
      <c r="A12" s="96"/>
      <c r="B12" s="96"/>
      <c r="C12" s="96"/>
      <c r="D12" s="12" t="s">
        <v>5</v>
      </c>
      <c r="E12" s="12" t="s">
        <v>6</v>
      </c>
      <c r="F12" s="12" t="s">
        <v>18</v>
      </c>
      <c r="G12" s="12" t="s">
        <v>19</v>
      </c>
      <c r="H12" s="12" t="s">
        <v>20</v>
      </c>
      <c r="I12" s="12">
        <v>2025</v>
      </c>
      <c r="J12" s="12">
        <v>2026</v>
      </c>
      <c r="K12" s="12" t="s">
        <v>8</v>
      </c>
    </row>
    <row r="13" spans="1:14" ht="20.25" customHeight="1" x14ac:dyDescent="0.25">
      <c r="A13" s="13">
        <v>1</v>
      </c>
      <c r="B13" s="14">
        <v>2</v>
      </c>
      <c r="C13" s="13">
        <v>3</v>
      </c>
      <c r="D13" s="15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</row>
    <row r="14" spans="1:14" ht="23.25" customHeight="1" x14ac:dyDescent="0.25">
      <c r="A14" s="106" t="s">
        <v>75</v>
      </c>
      <c r="B14" s="66" t="s">
        <v>7</v>
      </c>
      <c r="C14" s="4" t="s">
        <v>8</v>
      </c>
      <c r="D14" s="25">
        <f>D15+D16+D17+D18+D19</f>
        <v>27981.599999999999</v>
      </c>
      <c r="E14" s="25">
        <f>E15+E16+E17+E18+E19</f>
        <v>22527.4</v>
      </c>
      <c r="F14" s="25">
        <f>F15+F16+F17+F18+F19</f>
        <v>43065.100000000006</v>
      </c>
      <c r="G14" s="25">
        <f>G15+G16+G17+G18+G19</f>
        <v>47104.2</v>
      </c>
      <c r="H14" s="50">
        <f>SUM(H15:H20)</f>
        <v>89680.2</v>
      </c>
      <c r="I14" s="38">
        <f>I15+I16+I17+I18+I19</f>
        <v>30558.100000000002</v>
      </c>
      <c r="J14" s="38">
        <f>J15+J16+J17+J18+J19</f>
        <v>18657.7</v>
      </c>
      <c r="K14" s="38">
        <f>SUM(D14:J14)</f>
        <v>279574.3</v>
      </c>
      <c r="L14" s="2"/>
      <c r="N14" s="2"/>
    </row>
    <row r="15" spans="1:14" ht="25.5" customHeight="1" x14ac:dyDescent="0.25">
      <c r="A15" s="107"/>
      <c r="B15" s="67"/>
      <c r="C15" s="4" t="s">
        <v>9</v>
      </c>
      <c r="D15" s="25">
        <f>D22+D29+D33</f>
        <v>18675.7</v>
      </c>
      <c r="E15" s="25">
        <f t="shared" ref="E15:J15" si="0">E22+E29+E33</f>
        <v>6957.9000000000005</v>
      </c>
      <c r="F15" s="25">
        <f t="shared" si="0"/>
        <v>5311.9000000000005</v>
      </c>
      <c r="G15" s="25">
        <f>G22+G29+G33</f>
        <v>5541.7</v>
      </c>
      <c r="H15" s="50">
        <f>H22+H29+H33</f>
        <v>2089.6999999999998</v>
      </c>
      <c r="I15" s="38">
        <f t="shared" si="0"/>
        <v>1189.7</v>
      </c>
      <c r="J15" s="38">
        <f t="shared" si="0"/>
        <v>1189.7</v>
      </c>
      <c r="K15" s="38">
        <f>SUM(D15:J15)</f>
        <v>40956.299999999996</v>
      </c>
      <c r="L15" s="2"/>
    </row>
    <row r="16" spans="1:14" ht="24.75" customHeight="1" x14ac:dyDescent="0.25">
      <c r="A16" s="107"/>
      <c r="B16" s="67"/>
      <c r="C16" s="4" t="s">
        <v>10</v>
      </c>
      <c r="D16" s="25">
        <f>D23+D30+D34</f>
        <v>3520.8999999999996</v>
      </c>
      <c r="E16" s="25">
        <f t="shared" ref="E16:J16" si="1">E23+E30+E34</f>
        <v>3708.8</v>
      </c>
      <c r="F16" s="25">
        <f t="shared" si="1"/>
        <v>7709.7000000000007</v>
      </c>
      <c r="G16" s="25">
        <f t="shared" si="1"/>
        <v>6904</v>
      </c>
      <c r="H16" s="50">
        <f>H23+H30+H34</f>
        <v>16767.800000000003</v>
      </c>
      <c r="I16" s="38">
        <f t="shared" si="1"/>
        <v>1185</v>
      </c>
      <c r="J16" s="38">
        <f t="shared" si="1"/>
        <v>1185</v>
      </c>
      <c r="K16" s="38">
        <f t="shared" ref="K16:K48" si="2">SUM(D16:J16)</f>
        <v>40981.200000000004</v>
      </c>
      <c r="L16" s="2"/>
      <c r="N16" s="2"/>
    </row>
    <row r="17" spans="1:14" ht="27.75" customHeight="1" x14ac:dyDescent="0.25">
      <c r="A17" s="107"/>
      <c r="B17" s="67"/>
      <c r="C17" s="4" t="s">
        <v>11</v>
      </c>
      <c r="D17" s="25">
        <f>D24+D31+D35</f>
        <v>5785</v>
      </c>
      <c r="E17" s="25">
        <f t="shared" ref="E17:H17" si="3">E24+E31+E35</f>
        <v>11860.699999999999</v>
      </c>
      <c r="F17" s="25">
        <f t="shared" si="3"/>
        <v>30043.5</v>
      </c>
      <c r="G17" s="25">
        <f t="shared" si="3"/>
        <v>31758.499999999996</v>
      </c>
      <c r="H17" s="50">
        <f t="shared" si="3"/>
        <v>70796.7</v>
      </c>
      <c r="I17" s="38">
        <f>I24+I31+I35</f>
        <v>28183.4</v>
      </c>
      <c r="J17" s="38">
        <f>J24+J31+J35</f>
        <v>16283</v>
      </c>
      <c r="K17" s="38">
        <f t="shared" si="2"/>
        <v>194710.8</v>
      </c>
      <c r="L17" s="2"/>
      <c r="N17" s="2"/>
    </row>
    <row r="18" spans="1:14" ht="27.75" customHeight="1" x14ac:dyDescent="0.25">
      <c r="A18" s="107"/>
      <c r="B18" s="67"/>
      <c r="C18" s="4" t="s">
        <v>12</v>
      </c>
      <c r="D18" s="25">
        <f>D25</f>
        <v>0</v>
      </c>
      <c r="E18" s="25">
        <f t="shared" ref="E18:J18" si="4">E25</f>
        <v>0</v>
      </c>
      <c r="F18" s="25">
        <f t="shared" si="4"/>
        <v>0</v>
      </c>
      <c r="G18" s="25">
        <f t="shared" si="4"/>
        <v>0</v>
      </c>
      <c r="H18" s="50">
        <f t="shared" si="4"/>
        <v>0</v>
      </c>
      <c r="I18" s="38">
        <f t="shared" si="4"/>
        <v>0</v>
      </c>
      <c r="J18" s="38">
        <f t="shared" si="4"/>
        <v>0</v>
      </c>
      <c r="K18" s="38">
        <f t="shared" si="2"/>
        <v>0</v>
      </c>
      <c r="N18" s="2"/>
    </row>
    <row r="19" spans="1:14" ht="44.25" customHeight="1" x14ac:dyDescent="0.25">
      <c r="A19" s="107"/>
      <c r="B19" s="67"/>
      <c r="C19" s="4" t="s">
        <v>13</v>
      </c>
      <c r="D19" s="25">
        <f>D26</f>
        <v>0</v>
      </c>
      <c r="E19" s="25">
        <f t="shared" ref="E19:J19" si="5">E26</f>
        <v>0</v>
      </c>
      <c r="F19" s="25">
        <f t="shared" si="5"/>
        <v>0</v>
      </c>
      <c r="G19" s="25">
        <f t="shared" si="5"/>
        <v>2900</v>
      </c>
      <c r="H19" s="50">
        <f t="shared" si="5"/>
        <v>0</v>
      </c>
      <c r="I19" s="38">
        <f t="shared" si="5"/>
        <v>0</v>
      </c>
      <c r="J19" s="38">
        <f t="shared" si="5"/>
        <v>0</v>
      </c>
      <c r="K19" s="38">
        <f t="shared" si="2"/>
        <v>2900</v>
      </c>
    </row>
    <row r="20" spans="1:14" ht="30.75" customHeight="1" x14ac:dyDescent="0.25">
      <c r="A20" s="107"/>
      <c r="B20" s="68"/>
      <c r="C20" s="4" t="s">
        <v>88</v>
      </c>
      <c r="D20" s="25">
        <v>0</v>
      </c>
      <c r="E20" s="25">
        <v>0</v>
      </c>
      <c r="F20" s="25">
        <v>0</v>
      </c>
      <c r="G20" s="25">
        <v>0</v>
      </c>
      <c r="H20" s="50">
        <f>H27</f>
        <v>26</v>
      </c>
      <c r="I20" s="38">
        <v>0</v>
      </c>
      <c r="J20" s="38">
        <v>0</v>
      </c>
      <c r="K20" s="38">
        <f>SUM(D20:J20)</f>
        <v>26</v>
      </c>
    </row>
    <row r="21" spans="1:14" ht="16.5" customHeight="1" x14ac:dyDescent="0.25">
      <c r="A21" s="81"/>
      <c r="B21" s="66" t="s">
        <v>78</v>
      </c>
      <c r="C21" s="4" t="s">
        <v>8</v>
      </c>
      <c r="D21" s="25">
        <f>D22+D23+D24+D25+D26</f>
        <v>17895.300000000003</v>
      </c>
      <c r="E21" s="25">
        <f t="shared" ref="E21:J21" si="6">E22+E23+E24+E25+E26</f>
        <v>16995.900000000001</v>
      </c>
      <c r="F21" s="25">
        <f t="shared" si="6"/>
        <v>37914.199999999997</v>
      </c>
      <c r="G21" s="25">
        <f t="shared" si="6"/>
        <v>39507.799999999996</v>
      </c>
      <c r="H21" s="50">
        <f>SUM(H22:H27)</f>
        <v>89680.2</v>
      </c>
      <c r="I21" s="38">
        <f t="shared" si="6"/>
        <v>30558.100000000002</v>
      </c>
      <c r="J21" s="38">
        <f t="shared" si="6"/>
        <v>18657.7</v>
      </c>
      <c r="K21" s="38">
        <f t="shared" si="2"/>
        <v>251209.19999999998</v>
      </c>
    </row>
    <row r="22" spans="1:14" ht="25.5" x14ac:dyDescent="0.25">
      <c r="A22" s="81"/>
      <c r="B22" s="67"/>
      <c r="C22" s="4" t="s">
        <v>9</v>
      </c>
      <c r="D22" s="25">
        <f t="shared" ref="D22:J24" si="7">D44+D266</f>
        <v>11135.1</v>
      </c>
      <c r="E22" s="25">
        <f t="shared" si="7"/>
        <v>4138.2000000000007</v>
      </c>
      <c r="F22" s="25">
        <f t="shared" si="7"/>
        <v>4711.9000000000005</v>
      </c>
      <c r="G22" s="25">
        <f t="shared" si="7"/>
        <v>3041.7</v>
      </c>
      <c r="H22" s="50">
        <f t="shared" si="7"/>
        <v>2089.6999999999998</v>
      </c>
      <c r="I22" s="38">
        <f t="shared" si="7"/>
        <v>1189.7</v>
      </c>
      <c r="J22" s="38">
        <f t="shared" si="7"/>
        <v>1189.7</v>
      </c>
      <c r="K22" s="38">
        <f t="shared" si="2"/>
        <v>27496.000000000004</v>
      </c>
    </row>
    <row r="23" spans="1:14" ht="25.5" x14ac:dyDescent="0.25">
      <c r="A23" s="81"/>
      <c r="B23" s="67"/>
      <c r="C23" s="4" t="s">
        <v>10</v>
      </c>
      <c r="D23" s="25">
        <f t="shared" si="7"/>
        <v>975.2</v>
      </c>
      <c r="E23" s="25">
        <f t="shared" si="7"/>
        <v>1025.8</v>
      </c>
      <c r="F23" s="25">
        <f t="shared" si="7"/>
        <v>5048.6000000000004</v>
      </c>
      <c r="G23" s="25">
        <f t="shared" si="7"/>
        <v>3306.7</v>
      </c>
      <c r="H23" s="50">
        <f t="shared" si="7"/>
        <v>16767.800000000003</v>
      </c>
      <c r="I23" s="38">
        <f t="shared" si="7"/>
        <v>1185</v>
      </c>
      <c r="J23" s="38">
        <f t="shared" si="7"/>
        <v>1185</v>
      </c>
      <c r="K23" s="38">
        <f t="shared" si="2"/>
        <v>29494.100000000002</v>
      </c>
    </row>
    <row r="24" spans="1:14" ht="25.5" x14ac:dyDescent="0.25">
      <c r="A24" s="81"/>
      <c r="B24" s="67"/>
      <c r="C24" s="4" t="s">
        <v>14</v>
      </c>
      <c r="D24" s="25">
        <f t="shared" si="7"/>
        <v>5785</v>
      </c>
      <c r="E24" s="25">
        <f t="shared" si="7"/>
        <v>11831.9</v>
      </c>
      <c r="F24" s="25">
        <f t="shared" si="7"/>
        <v>28153.7</v>
      </c>
      <c r="G24" s="25">
        <f t="shared" si="7"/>
        <v>30259.399999999998</v>
      </c>
      <c r="H24" s="50">
        <f t="shared" si="7"/>
        <v>70796.7</v>
      </c>
      <c r="I24" s="38">
        <f t="shared" si="7"/>
        <v>28183.4</v>
      </c>
      <c r="J24" s="38">
        <f t="shared" si="7"/>
        <v>16283</v>
      </c>
      <c r="K24" s="38">
        <f t="shared" si="2"/>
        <v>191293.1</v>
      </c>
    </row>
    <row r="25" spans="1:14" ht="25.5" customHeight="1" x14ac:dyDescent="0.25">
      <c r="A25" s="81"/>
      <c r="B25" s="67"/>
      <c r="C25" s="4" t="s">
        <v>12</v>
      </c>
      <c r="D25" s="25">
        <v>0</v>
      </c>
      <c r="E25" s="25">
        <v>0</v>
      </c>
      <c r="F25" s="25">
        <v>0</v>
      </c>
      <c r="G25" s="25">
        <v>0</v>
      </c>
      <c r="H25" s="50">
        <v>0</v>
      </c>
      <c r="I25" s="38">
        <v>0</v>
      </c>
      <c r="J25" s="38">
        <v>0</v>
      </c>
      <c r="K25" s="38">
        <f t="shared" si="2"/>
        <v>0</v>
      </c>
    </row>
    <row r="26" spans="1:14" ht="27" customHeight="1" x14ac:dyDescent="0.25">
      <c r="A26" s="81"/>
      <c r="B26" s="67"/>
      <c r="C26" s="4" t="s">
        <v>13</v>
      </c>
      <c r="D26" s="25">
        <f>D69</f>
        <v>0</v>
      </c>
      <c r="E26" s="25">
        <f t="shared" ref="E26:J26" si="8">E69</f>
        <v>0</v>
      </c>
      <c r="F26" s="25">
        <f t="shared" si="8"/>
        <v>0</v>
      </c>
      <c r="G26" s="25">
        <f t="shared" si="8"/>
        <v>2900</v>
      </c>
      <c r="H26" s="50">
        <f t="shared" si="8"/>
        <v>0</v>
      </c>
      <c r="I26" s="38">
        <f t="shared" si="8"/>
        <v>0</v>
      </c>
      <c r="J26" s="38">
        <f t="shared" si="8"/>
        <v>0</v>
      </c>
      <c r="K26" s="38">
        <f t="shared" si="2"/>
        <v>2900</v>
      </c>
    </row>
    <row r="27" spans="1:14" ht="27" customHeight="1" x14ac:dyDescent="0.25">
      <c r="A27" s="81"/>
      <c r="B27" s="68"/>
      <c r="C27" s="4" t="s">
        <v>88</v>
      </c>
      <c r="D27" s="25">
        <v>0</v>
      </c>
      <c r="E27" s="25">
        <v>0</v>
      </c>
      <c r="F27" s="25">
        <v>0</v>
      </c>
      <c r="G27" s="25">
        <v>0</v>
      </c>
      <c r="H27" s="50">
        <f>H42</f>
        <v>26</v>
      </c>
      <c r="I27" s="38">
        <v>0</v>
      </c>
      <c r="J27" s="38">
        <v>0</v>
      </c>
      <c r="K27" s="38">
        <f>SUM(D27:J27)</f>
        <v>26</v>
      </c>
    </row>
    <row r="28" spans="1:14" ht="18" customHeight="1" x14ac:dyDescent="0.25">
      <c r="A28" s="81"/>
      <c r="B28" s="66" t="s">
        <v>15</v>
      </c>
      <c r="C28" s="4" t="s">
        <v>8</v>
      </c>
      <c r="D28" s="25">
        <f t="shared" ref="D28:D35" si="9">D50</f>
        <v>10086.299999999999</v>
      </c>
      <c r="E28" s="25">
        <f t="shared" ref="E28" si="10">E50</f>
        <v>5531.5</v>
      </c>
      <c r="F28" s="25">
        <f t="shared" ref="F28:J31" si="11">F50+F270</f>
        <v>5150.8999999999996</v>
      </c>
      <c r="G28" s="25">
        <f t="shared" si="11"/>
        <v>6996.4000000000005</v>
      </c>
      <c r="H28" s="50">
        <f t="shared" si="11"/>
        <v>0</v>
      </c>
      <c r="I28" s="38">
        <f t="shared" si="11"/>
        <v>0</v>
      </c>
      <c r="J28" s="38">
        <f t="shared" si="11"/>
        <v>0</v>
      </c>
      <c r="K28" s="38">
        <f t="shared" si="2"/>
        <v>27765.1</v>
      </c>
    </row>
    <row r="29" spans="1:14" ht="27" customHeight="1" x14ac:dyDescent="0.25">
      <c r="A29" s="81"/>
      <c r="B29" s="67"/>
      <c r="C29" s="4" t="s">
        <v>9</v>
      </c>
      <c r="D29" s="26">
        <f t="shared" si="9"/>
        <v>7540.6</v>
      </c>
      <c r="E29" s="26">
        <f t="shared" ref="E29" si="12">E51</f>
        <v>2819.7</v>
      </c>
      <c r="F29" s="25">
        <f t="shared" si="11"/>
        <v>600</v>
      </c>
      <c r="G29" s="25">
        <f t="shared" si="11"/>
        <v>2500</v>
      </c>
      <c r="H29" s="50">
        <f t="shared" si="11"/>
        <v>0</v>
      </c>
      <c r="I29" s="38">
        <f t="shared" si="11"/>
        <v>0</v>
      </c>
      <c r="J29" s="38">
        <f t="shared" si="11"/>
        <v>0</v>
      </c>
      <c r="K29" s="38">
        <f t="shared" si="2"/>
        <v>13460.3</v>
      </c>
    </row>
    <row r="30" spans="1:14" ht="27" customHeight="1" x14ac:dyDescent="0.25">
      <c r="A30" s="81"/>
      <c r="B30" s="67"/>
      <c r="C30" s="4" t="s">
        <v>10</v>
      </c>
      <c r="D30" s="25">
        <f t="shared" si="9"/>
        <v>2545.6999999999998</v>
      </c>
      <c r="E30" s="25">
        <f t="shared" ref="E30" si="13">E52</f>
        <v>2683</v>
      </c>
      <c r="F30" s="25">
        <f t="shared" si="11"/>
        <v>2661.1</v>
      </c>
      <c r="G30" s="25">
        <f t="shared" si="11"/>
        <v>3597.3</v>
      </c>
      <c r="H30" s="50">
        <f t="shared" si="11"/>
        <v>0</v>
      </c>
      <c r="I30" s="38">
        <f t="shared" si="11"/>
        <v>0</v>
      </c>
      <c r="J30" s="38">
        <f t="shared" si="11"/>
        <v>0</v>
      </c>
      <c r="K30" s="38">
        <f t="shared" si="2"/>
        <v>11487.099999999999</v>
      </c>
    </row>
    <row r="31" spans="1:14" ht="30.75" customHeight="1" x14ac:dyDescent="0.25">
      <c r="A31" s="81"/>
      <c r="B31" s="68"/>
      <c r="C31" s="4" t="s">
        <v>14</v>
      </c>
      <c r="D31" s="25">
        <f t="shared" si="9"/>
        <v>0</v>
      </c>
      <c r="E31" s="25">
        <f t="shared" ref="E31:J32" si="14">E53</f>
        <v>28.8</v>
      </c>
      <c r="F31" s="25">
        <f t="shared" si="11"/>
        <v>1889.8</v>
      </c>
      <c r="G31" s="25">
        <f t="shared" si="11"/>
        <v>899.1</v>
      </c>
      <c r="H31" s="50">
        <f t="shared" si="11"/>
        <v>0</v>
      </c>
      <c r="I31" s="38">
        <f t="shared" si="11"/>
        <v>0</v>
      </c>
      <c r="J31" s="38">
        <f t="shared" si="11"/>
        <v>0</v>
      </c>
      <c r="K31" s="38">
        <f t="shared" si="2"/>
        <v>2817.7</v>
      </c>
    </row>
    <row r="32" spans="1:14" ht="30.75" customHeight="1" x14ac:dyDescent="0.25">
      <c r="A32" s="93"/>
      <c r="B32" s="66" t="s">
        <v>63</v>
      </c>
      <c r="C32" s="4" t="s">
        <v>8</v>
      </c>
      <c r="D32" s="25">
        <f t="shared" si="9"/>
        <v>0</v>
      </c>
      <c r="E32" s="25">
        <f t="shared" si="14"/>
        <v>0</v>
      </c>
      <c r="F32" s="25">
        <f t="shared" si="14"/>
        <v>0</v>
      </c>
      <c r="G32" s="25">
        <f t="shared" si="14"/>
        <v>600</v>
      </c>
      <c r="H32" s="50">
        <f t="shared" si="14"/>
        <v>0</v>
      </c>
      <c r="I32" s="38">
        <f t="shared" si="14"/>
        <v>0</v>
      </c>
      <c r="J32" s="38">
        <f t="shared" si="14"/>
        <v>0</v>
      </c>
      <c r="K32" s="38">
        <f t="shared" si="2"/>
        <v>600</v>
      </c>
    </row>
    <row r="33" spans="1:11" ht="30.75" customHeight="1" x14ac:dyDescent="0.25">
      <c r="A33" s="93"/>
      <c r="B33" s="73"/>
      <c r="C33" s="4" t="s">
        <v>9</v>
      </c>
      <c r="D33" s="25">
        <f t="shared" si="9"/>
        <v>0</v>
      </c>
      <c r="E33" s="25">
        <f t="shared" ref="E33:J33" si="15">E55</f>
        <v>0</v>
      </c>
      <c r="F33" s="25">
        <f t="shared" si="15"/>
        <v>0</v>
      </c>
      <c r="G33" s="25">
        <f t="shared" si="15"/>
        <v>0</v>
      </c>
      <c r="H33" s="50">
        <f t="shared" si="15"/>
        <v>0</v>
      </c>
      <c r="I33" s="38">
        <f t="shared" si="15"/>
        <v>0</v>
      </c>
      <c r="J33" s="38">
        <f t="shared" si="15"/>
        <v>0</v>
      </c>
      <c r="K33" s="38">
        <f t="shared" si="2"/>
        <v>0</v>
      </c>
    </row>
    <row r="34" spans="1:11" ht="30.75" customHeight="1" x14ac:dyDescent="0.25">
      <c r="A34" s="93"/>
      <c r="B34" s="73"/>
      <c r="C34" s="4" t="s">
        <v>10</v>
      </c>
      <c r="D34" s="25">
        <f t="shared" si="9"/>
        <v>0</v>
      </c>
      <c r="E34" s="25">
        <f t="shared" ref="E34:J34" si="16">E56</f>
        <v>0</v>
      </c>
      <c r="F34" s="25">
        <f t="shared" si="16"/>
        <v>0</v>
      </c>
      <c r="G34" s="25">
        <f t="shared" si="16"/>
        <v>0</v>
      </c>
      <c r="H34" s="50">
        <f t="shared" si="16"/>
        <v>0</v>
      </c>
      <c r="I34" s="38">
        <f t="shared" si="16"/>
        <v>0</v>
      </c>
      <c r="J34" s="38">
        <f t="shared" si="16"/>
        <v>0</v>
      </c>
      <c r="K34" s="38">
        <f t="shared" si="2"/>
        <v>0</v>
      </c>
    </row>
    <row r="35" spans="1:11" ht="30.75" customHeight="1" x14ac:dyDescent="0.25">
      <c r="A35" s="94"/>
      <c r="B35" s="74"/>
      <c r="C35" s="4" t="s">
        <v>14</v>
      </c>
      <c r="D35" s="25">
        <f t="shared" si="9"/>
        <v>0</v>
      </c>
      <c r="E35" s="25">
        <f t="shared" ref="E35:H35" si="17">E57</f>
        <v>0</v>
      </c>
      <c r="F35" s="25">
        <f t="shared" si="17"/>
        <v>0</v>
      </c>
      <c r="G35" s="25">
        <f t="shared" si="17"/>
        <v>600</v>
      </c>
      <c r="H35" s="50">
        <f t="shared" si="17"/>
        <v>0</v>
      </c>
      <c r="I35" s="38">
        <f>I57</f>
        <v>0</v>
      </c>
      <c r="J35" s="38">
        <f>J57</f>
        <v>0</v>
      </c>
      <c r="K35" s="38">
        <f t="shared" si="2"/>
        <v>600</v>
      </c>
    </row>
    <row r="36" spans="1:11" ht="24" customHeight="1" x14ac:dyDescent="0.25">
      <c r="A36" s="108" t="s">
        <v>26</v>
      </c>
      <c r="B36" s="66" t="s">
        <v>7</v>
      </c>
      <c r="C36" s="4" t="s">
        <v>8</v>
      </c>
      <c r="D36" s="25">
        <f t="shared" ref="D36:J36" si="18">D43+D50+D54</f>
        <v>15489.5</v>
      </c>
      <c r="E36" s="25">
        <f t="shared" si="18"/>
        <v>16864.5</v>
      </c>
      <c r="F36" s="25">
        <f t="shared" si="18"/>
        <v>35663.5</v>
      </c>
      <c r="G36" s="25">
        <f t="shared" si="18"/>
        <v>43618.5</v>
      </c>
      <c r="H36" s="50">
        <f t="shared" si="18"/>
        <v>87377.5</v>
      </c>
      <c r="I36" s="38">
        <f t="shared" si="18"/>
        <v>28257.4</v>
      </c>
      <c r="J36" s="38">
        <f t="shared" si="18"/>
        <v>17455</v>
      </c>
      <c r="K36" s="38">
        <f>SUM(D36:J36)</f>
        <v>244725.9</v>
      </c>
    </row>
    <row r="37" spans="1:11" ht="27" customHeight="1" x14ac:dyDescent="0.25">
      <c r="A37" s="109"/>
      <c r="B37" s="67"/>
      <c r="C37" s="4" t="s">
        <v>9</v>
      </c>
      <c r="D37" s="25">
        <f>D44+D51+D55</f>
        <v>7540.6</v>
      </c>
      <c r="E37" s="25">
        <f t="shared" ref="E37:J37" si="19">E44+E51+E55</f>
        <v>2819.7</v>
      </c>
      <c r="F37" s="25">
        <f t="shared" si="19"/>
        <v>600</v>
      </c>
      <c r="G37" s="25">
        <f t="shared" si="19"/>
        <v>2500</v>
      </c>
      <c r="H37" s="50">
        <f>H44+H51+H55</f>
        <v>900</v>
      </c>
      <c r="I37" s="38">
        <f t="shared" si="19"/>
        <v>0</v>
      </c>
      <c r="J37" s="38">
        <f t="shared" si="19"/>
        <v>0</v>
      </c>
      <c r="K37" s="38">
        <f t="shared" si="2"/>
        <v>14360.3</v>
      </c>
    </row>
    <row r="38" spans="1:11" ht="28.5" customHeight="1" x14ac:dyDescent="0.25">
      <c r="A38" s="109"/>
      <c r="B38" s="67"/>
      <c r="C38" s="4" t="s">
        <v>10</v>
      </c>
      <c r="D38" s="25">
        <f>D45+D52+D56</f>
        <v>3519.8999999999996</v>
      </c>
      <c r="E38" s="25">
        <f t="shared" ref="E38:J38" si="20">E45+E52+E56</f>
        <v>2683</v>
      </c>
      <c r="F38" s="25">
        <f t="shared" si="20"/>
        <v>7661.1</v>
      </c>
      <c r="G38" s="25">
        <f t="shared" si="20"/>
        <v>6872.3</v>
      </c>
      <c r="H38" s="50">
        <f>H45+H52+H56</f>
        <v>16754.800000000003</v>
      </c>
      <c r="I38" s="38">
        <f t="shared" si="20"/>
        <v>1172</v>
      </c>
      <c r="J38" s="38">
        <f t="shared" si="20"/>
        <v>1172</v>
      </c>
      <c r="K38" s="38">
        <f>SUM(D38:J38)</f>
        <v>39835.100000000006</v>
      </c>
    </row>
    <row r="39" spans="1:11" ht="25.5" x14ac:dyDescent="0.25">
      <c r="A39" s="109"/>
      <c r="B39" s="67"/>
      <c r="C39" s="4" t="s">
        <v>14</v>
      </c>
      <c r="D39" s="25">
        <f>D46+D53+D57</f>
        <v>4429</v>
      </c>
      <c r="E39" s="25">
        <f t="shared" ref="E39:J39" si="21">E46+E53+E57</f>
        <v>11361.8</v>
      </c>
      <c r="F39" s="25">
        <f t="shared" si="21"/>
        <v>27402.400000000001</v>
      </c>
      <c r="G39" s="25">
        <f t="shared" si="21"/>
        <v>31346.199999999997</v>
      </c>
      <c r="H39" s="50">
        <f t="shared" si="21"/>
        <v>69696.7</v>
      </c>
      <c r="I39" s="38">
        <f t="shared" si="21"/>
        <v>27085.4</v>
      </c>
      <c r="J39" s="38">
        <f t="shared" si="21"/>
        <v>16283</v>
      </c>
      <c r="K39" s="38">
        <f t="shared" si="2"/>
        <v>187604.49999999997</v>
      </c>
    </row>
    <row r="40" spans="1:11" ht="25.5" x14ac:dyDescent="0.25">
      <c r="A40" s="109"/>
      <c r="B40" s="67"/>
      <c r="C40" s="4" t="s">
        <v>12</v>
      </c>
      <c r="D40" s="25">
        <f>D47</f>
        <v>0</v>
      </c>
      <c r="E40" s="25">
        <f t="shared" ref="E40:J40" si="22">E47</f>
        <v>0</v>
      </c>
      <c r="F40" s="25">
        <f t="shared" si="22"/>
        <v>0</v>
      </c>
      <c r="G40" s="25">
        <f t="shared" si="22"/>
        <v>0</v>
      </c>
      <c r="H40" s="50">
        <f t="shared" si="22"/>
        <v>0</v>
      </c>
      <c r="I40" s="38">
        <f t="shared" si="22"/>
        <v>0</v>
      </c>
      <c r="J40" s="38">
        <f t="shared" si="22"/>
        <v>0</v>
      </c>
      <c r="K40" s="38">
        <f t="shared" si="2"/>
        <v>0</v>
      </c>
    </row>
    <row r="41" spans="1:11" ht="27" customHeight="1" x14ac:dyDescent="0.25">
      <c r="A41" s="109"/>
      <c r="B41" s="67"/>
      <c r="C41" s="4" t="s">
        <v>13</v>
      </c>
      <c r="D41" s="25">
        <f>D48</f>
        <v>0</v>
      </c>
      <c r="E41" s="25">
        <f t="shared" ref="E41:J41" si="23">E48</f>
        <v>0</v>
      </c>
      <c r="F41" s="25">
        <f t="shared" si="23"/>
        <v>0</v>
      </c>
      <c r="G41" s="25">
        <f t="shared" si="23"/>
        <v>2900</v>
      </c>
      <c r="H41" s="50">
        <f t="shared" si="23"/>
        <v>0</v>
      </c>
      <c r="I41" s="38">
        <f t="shared" si="23"/>
        <v>0</v>
      </c>
      <c r="J41" s="38">
        <f t="shared" si="23"/>
        <v>0</v>
      </c>
      <c r="K41" s="38">
        <f t="shared" si="2"/>
        <v>2900</v>
      </c>
    </row>
    <row r="42" spans="1:11" ht="27" customHeight="1" x14ac:dyDescent="0.25">
      <c r="A42" s="109"/>
      <c r="B42" s="68"/>
      <c r="C42" s="4" t="s">
        <v>88</v>
      </c>
      <c r="D42" s="25">
        <v>0</v>
      </c>
      <c r="E42" s="25">
        <v>0</v>
      </c>
      <c r="F42" s="25">
        <v>0</v>
      </c>
      <c r="G42" s="25">
        <v>0</v>
      </c>
      <c r="H42" s="50">
        <f>H49</f>
        <v>26</v>
      </c>
      <c r="I42" s="38">
        <v>0</v>
      </c>
      <c r="J42" s="38">
        <v>0</v>
      </c>
      <c r="K42" s="38">
        <f>SUM(D42:J42)</f>
        <v>26</v>
      </c>
    </row>
    <row r="43" spans="1:11" ht="20.25" customHeight="1" x14ac:dyDescent="0.25">
      <c r="A43" s="109"/>
      <c r="B43" s="66" t="s">
        <v>78</v>
      </c>
      <c r="C43" s="4" t="s">
        <v>8</v>
      </c>
      <c r="D43" s="25">
        <f>D44+D45+D46+D47+D48</f>
        <v>5403.2</v>
      </c>
      <c r="E43" s="25">
        <f t="shared" ref="E43:J43" si="24">E44+E45+E46+E47+E48</f>
        <v>11333</v>
      </c>
      <c r="F43" s="25">
        <f t="shared" si="24"/>
        <v>32312.600000000002</v>
      </c>
      <c r="G43" s="25">
        <f xml:space="preserve"> SUM(G44:G48)</f>
        <v>36022.1</v>
      </c>
      <c r="H43" s="50">
        <f>SUM(H44:H49)</f>
        <v>87377.5</v>
      </c>
      <c r="I43" s="38">
        <f t="shared" si="24"/>
        <v>28257.4</v>
      </c>
      <c r="J43" s="38">
        <f t="shared" si="24"/>
        <v>17455</v>
      </c>
      <c r="K43" s="38">
        <f>SUM(D43:J43)</f>
        <v>218160.8</v>
      </c>
    </row>
    <row r="44" spans="1:11" ht="27" customHeight="1" x14ac:dyDescent="0.25">
      <c r="A44" s="109"/>
      <c r="B44" s="67"/>
      <c r="C44" s="4" t="s">
        <v>9</v>
      </c>
      <c r="D44" s="25">
        <f t="shared" ref="D44:J44" si="25">D65+D214</f>
        <v>0</v>
      </c>
      <c r="E44" s="25">
        <f t="shared" si="25"/>
        <v>0</v>
      </c>
      <c r="F44" s="25">
        <f t="shared" si="25"/>
        <v>0</v>
      </c>
      <c r="G44" s="25">
        <f t="shared" si="25"/>
        <v>0</v>
      </c>
      <c r="H44" s="50">
        <f t="shared" si="25"/>
        <v>900</v>
      </c>
      <c r="I44" s="38">
        <f t="shared" si="25"/>
        <v>0</v>
      </c>
      <c r="J44" s="38">
        <f t="shared" si="25"/>
        <v>0</v>
      </c>
      <c r="K44" s="38">
        <f t="shared" si="2"/>
        <v>900</v>
      </c>
    </row>
    <row r="45" spans="1:11" ht="30" customHeight="1" x14ac:dyDescent="0.25">
      <c r="A45" s="109"/>
      <c r="B45" s="67"/>
      <c r="C45" s="4" t="s">
        <v>10</v>
      </c>
      <c r="D45" s="25">
        <f>D66+D215+D224</f>
        <v>974.2</v>
      </c>
      <c r="E45" s="25">
        <f t="shared" ref="E45:J45" si="26">E66+E215+E224</f>
        <v>0</v>
      </c>
      <c r="F45" s="25">
        <f t="shared" si="26"/>
        <v>5000</v>
      </c>
      <c r="G45" s="25">
        <f t="shared" si="26"/>
        <v>3275</v>
      </c>
      <c r="H45" s="50">
        <f t="shared" si="26"/>
        <v>16754.800000000003</v>
      </c>
      <c r="I45" s="38">
        <f t="shared" si="26"/>
        <v>1172</v>
      </c>
      <c r="J45" s="38">
        <f t="shared" si="26"/>
        <v>1172</v>
      </c>
      <c r="K45" s="38">
        <f t="shared" si="2"/>
        <v>28348.000000000004</v>
      </c>
    </row>
    <row r="46" spans="1:11" ht="29.25" customHeight="1" x14ac:dyDescent="0.25">
      <c r="A46" s="109"/>
      <c r="B46" s="67"/>
      <c r="C46" s="4" t="s">
        <v>14</v>
      </c>
      <c r="D46" s="25">
        <f>D67+D225</f>
        <v>4429</v>
      </c>
      <c r="E46" s="25">
        <f t="shared" ref="E46:J46" si="27">E67+E225</f>
        <v>11333</v>
      </c>
      <c r="F46" s="25">
        <f t="shared" si="27"/>
        <v>27312.600000000002</v>
      </c>
      <c r="G46" s="25">
        <f t="shared" si="27"/>
        <v>29847.1</v>
      </c>
      <c r="H46" s="50">
        <f t="shared" si="27"/>
        <v>69696.7</v>
      </c>
      <c r="I46" s="38">
        <f t="shared" si="27"/>
        <v>27085.4</v>
      </c>
      <c r="J46" s="38">
        <f t="shared" si="27"/>
        <v>16283</v>
      </c>
      <c r="K46" s="38">
        <f t="shared" si="2"/>
        <v>185986.80000000002</v>
      </c>
    </row>
    <row r="47" spans="1:11" ht="29.25" customHeight="1" x14ac:dyDescent="0.25">
      <c r="A47" s="109"/>
      <c r="B47" s="67"/>
      <c r="C47" s="4" t="s">
        <v>12</v>
      </c>
      <c r="D47" s="25">
        <f>D68</f>
        <v>0</v>
      </c>
      <c r="E47" s="25">
        <f t="shared" ref="E47:J47" si="28">E68</f>
        <v>0</v>
      </c>
      <c r="F47" s="25">
        <f t="shared" si="28"/>
        <v>0</v>
      </c>
      <c r="G47" s="25">
        <f t="shared" si="28"/>
        <v>0</v>
      </c>
      <c r="H47" s="50">
        <f t="shared" si="28"/>
        <v>0</v>
      </c>
      <c r="I47" s="38">
        <f t="shared" si="28"/>
        <v>0</v>
      </c>
      <c r="J47" s="38">
        <f t="shared" si="28"/>
        <v>0</v>
      </c>
      <c r="K47" s="38">
        <f t="shared" si="2"/>
        <v>0</v>
      </c>
    </row>
    <row r="48" spans="1:11" ht="30" customHeight="1" x14ac:dyDescent="0.25">
      <c r="A48" s="109"/>
      <c r="B48" s="67"/>
      <c r="C48" s="4" t="s">
        <v>70</v>
      </c>
      <c r="D48" s="25">
        <v>0</v>
      </c>
      <c r="E48" s="25">
        <v>0</v>
      </c>
      <c r="F48" s="25">
        <v>0</v>
      </c>
      <c r="G48" s="25">
        <f>G63</f>
        <v>2900</v>
      </c>
      <c r="H48" s="50">
        <v>0</v>
      </c>
      <c r="I48" s="38">
        <v>0</v>
      </c>
      <c r="J48" s="38">
        <v>0</v>
      </c>
      <c r="K48" s="38">
        <f t="shared" si="2"/>
        <v>2900</v>
      </c>
    </row>
    <row r="49" spans="1:11" ht="30" customHeight="1" x14ac:dyDescent="0.25">
      <c r="A49" s="109"/>
      <c r="B49" s="68"/>
      <c r="C49" s="4" t="s">
        <v>88</v>
      </c>
      <c r="D49" s="25">
        <v>0</v>
      </c>
      <c r="E49" s="25">
        <v>0</v>
      </c>
      <c r="F49" s="25">
        <v>0</v>
      </c>
      <c r="G49" s="25">
        <v>0</v>
      </c>
      <c r="H49" s="50">
        <f>H222</f>
        <v>26</v>
      </c>
      <c r="I49" s="38">
        <v>0</v>
      </c>
      <c r="J49" s="38">
        <v>0</v>
      </c>
      <c r="K49" s="38">
        <f>SUM(D49:J49)</f>
        <v>26</v>
      </c>
    </row>
    <row r="50" spans="1:11" ht="16.5" customHeight="1" x14ac:dyDescent="0.25">
      <c r="A50" s="109"/>
      <c r="B50" s="66" t="s">
        <v>15</v>
      </c>
      <c r="C50" s="4" t="s">
        <v>8</v>
      </c>
      <c r="D50" s="25">
        <f>D51+D52+D53</f>
        <v>10086.299999999999</v>
      </c>
      <c r="E50" s="25">
        <f t="shared" ref="E50:J50" si="29">E51+E52+E53</f>
        <v>5531.5</v>
      </c>
      <c r="F50" s="25">
        <f t="shared" si="29"/>
        <v>3350.9</v>
      </c>
      <c r="G50" s="25">
        <f>SUM(G51:G53)</f>
        <v>6996.4000000000005</v>
      </c>
      <c r="H50" s="50">
        <f t="shared" si="29"/>
        <v>0</v>
      </c>
      <c r="I50" s="38">
        <f t="shared" si="29"/>
        <v>0</v>
      </c>
      <c r="J50" s="38">
        <f t="shared" si="29"/>
        <v>0</v>
      </c>
      <c r="K50" s="38">
        <f t="shared" ref="K50:K81" si="30">SUM(D50:J50)</f>
        <v>25965.100000000002</v>
      </c>
    </row>
    <row r="51" spans="1:11" ht="26.25" customHeight="1" x14ac:dyDescent="0.25">
      <c r="A51" s="109"/>
      <c r="B51" s="67"/>
      <c r="C51" s="4" t="s">
        <v>9</v>
      </c>
      <c r="D51" s="25">
        <f t="shared" ref="D51:J51" si="31">D71+D208</f>
        <v>7540.6</v>
      </c>
      <c r="E51" s="25">
        <f t="shared" si="31"/>
        <v>2819.7</v>
      </c>
      <c r="F51" s="25">
        <f t="shared" si="31"/>
        <v>600</v>
      </c>
      <c r="G51" s="25">
        <f t="shared" si="31"/>
        <v>2500</v>
      </c>
      <c r="H51" s="50">
        <f t="shared" si="31"/>
        <v>0</v>
      </c>
      <c r="I51" s="38">
        <f t="shared" si="31"/>
        <v>0</v>
      </c>
      <c r="J51" s="38">
        <f t="shared" si="31"/>
        <v>0</v>
      </c>
      <c r="K51" s="38">
        <f t="shared" si="30"/>
        <v>13460.3</v>
      </c>
    </row>
    <row r="52" spans="1:11" ht="28.5" customHeight="1" x14ac:dyDescent="0.25">
      <c r="A52" s="109"/>
      <c r="B52" s="67"/>
      <c r="C52" s="4" t="s">
        <v>10</v>
      </c>
      <c r="D52" s="25">
        <f>D72+D209+D228</f>
        <v>2545.6999999999998</v>
      </c>
      <c r="E52" s="25">
        <f t="shared" ref="E52:J52" si="32">E72+E209+E228</f>
        <v>2683</v>
      </c>
      <c r="F52" s="25">
        <f t="shared" si="32"/>
        <v>2661.1</v>
      </c>
      <c r="G52" s="25">
        <f t="shared" si="32"/>
        <v>3597.3</v>
      </c>
      <c r="H52" s="50">
        <f t="shared" si="32"/>
        <v>0</v>
      </c>
      <c r="I52" s="38">
        <f t="shared" si="32"/>
        <v>0</v>
      </c>
      <c r="J52" s="38">
        <f t="shared" si="32"/>
        <v>0</v>
      </c>
      <c r="K52" s="38">
        <f t="shared" si="30"/>
        <v>11487.099999999999</v>
      </c>
    </row>
    <row r="53" spans="1:11" ht="29.25" customHeight="1" x14ac:dyDescent="0.25">
      <c r="A53" s="109"/>
      <c r="B53" s="68"/>
      <c r="C53" s="4" t="s">
        <v>11</v>
      </c>
      <c r="D53" s="25">
        <f>D73+D229</f>
        <v>0</v>
      </c>
      <c r="E53" s="25">
        <f t="shared" ref="E53:J53" si="33">E73+E229</f>
        <v>28.8</v>
      </c>
      <c r="F53" s="25">
        <f t="shared" si="33"/>
        <v>89.8</v>
      </c>
      <c r="G53" s="25">
        <f t="shared" si="33"/>
        <v>899.1</v>
      </c>
      <c r="H53" s="50">
        <f t="shared" si="33"/>
        <v>0</v>
      </c>
      <c r="I53" s="38">
        <f t="shared" si="33"/>
        <v>0</v>
      </c>
      <c r="J53" s="38">
        <f t="shared" si="33"/>
        <v>0</v>
      </c>
      <c r="K53" s="38">
        <f t="shared" si="30"/>
        <v>1017.7</v>
      </c>
    </row>
    <row r="54" spans="1:11" ht="29.25" customHeight="1" x14ac:dyDescent="0.25">
      <c r="A54" s="73"/>
      <c r="B54" s="66" t="s">
        <v>63</v>
      </c>
      <c r="C54" s="4" t="s">
        <v>8</v>
      </c>
      <c r="D54" s="25">
        <f>D55+D56+D57</f>
        <v>0</v>
      </c>
      <c r="E54" s="25">
        <f t="shared" ref="E54:J54" si="34">E55+E56+E57</f>
        <v>0</v>
      </c>
      <c r="F54" s="25">
        <f t="shared" si="34"/>
        <v>0</v>
      </c>
      <c r="G54" s="25">
        <f t="shared" si="34"/>
        <v>600</v>
      </c>
      <c r="H54" s="50">
        <f t="shared" si="34"/>
        <v>0</v>
      </c>
      <c r="I54" s="38">
        <f t="shared" si="34"/>
        <v>0</v>
      </c>
      <c r="J54" s="38">
        <f t="shared" si="34"/>
        <v>0</v>
      </c>
      <c r="K54" s="38">
        <f t="shared" si="30"/>
        <v>600</v>
      </c>
    </row>
    <row r="55" spans="1:11" ht="29.25" customHeight="1" x14ac:dyDescent="0.25">
      <c r="A55" s="73"/>
      <c r="B55" s="73"/>
      <c r="C55" s="4" t="s">
        <v>9</v>
      </c>
      <c r="D55" s="25">
        <f>D75</f>
        <v>0</v>
      </c>
      <c r="E55" s="25">
        <f t="shared" ref="E55:J55" si="35">E75</f>
        <v>0</v>
      </c>
      <c r="F55" s="25">
        <f t="shared" si="35"/>
        <v>0</v>
      </c>
      <c r="G55" s="25">
        <f t="shared" si="35"/>
        <v>0</v>
      </c>
      <c r="H55" s="50">
        <f t="shared" si="35"/>
        <v>0</v>
      </c>
      <c r="I55" s="38">
        <f t="shared" si="35"/>
        <v>0</v>
      </c>
      <c r="J55" s="38">
        <f t="shared" si="35"/>
        <v>0</v>
      </c>
      <c r="K55" s="38">
        <f t="shared" si="30"/>
        <v>0</v>
      </c>
    </row>
    <row r="56" spans="1:11" ht="29.25" customHeight="1" x14ac:dyDescent="0.25">
      <c r="A56" s="73"/>
      <c r="B56" s="73"/>
      <c r="C56" s="4" t="s">
        <v>10</v>
      </c>
      <c r="D56" s="25">
        <f>D76</f>
        <v>0</v>
      </c>
      <c r="E56" s="25">
        <f t="shared" ref="E56:J56" si="36">E76</f>
        <v>0</v>
      </c>
      <c r="F56" s="25">
        <f t="shared" si="36"/>
        <v>0</v>
      </c>
      <c r="G56" s="25">
        <f t="shared" si="36"/>
        <v>0</v>
      </c>
      <c r="H56" s="50">
        <f t="shared" si="36"/>
        <v>0</v>
      </c>
      <c r="I56" s="38">
        <f t="shared" si="36"/>
        <v>0</v>
      </c>
      <c r="J56" s="38">
        <f t="shared" si="36"/>
        <v>0</v>
      </c>
      <c r="K56" s="38">
        <f t="shared" si="30"/>
        <v>0</v>
      </c>
    </row>
    <row r="57" spans="1:11" ht="29.25" customHeight="1" x14ac:dyDescent="0.25">
      <c r="A57" s="74"/>
      <c r="B57" s="74"/>
      <c r="C57" s="4" t="s">
        <v>11</v>
      </c>
      <c r="D57" s="25">
        <f>D77</f>
        <v>0</v>
      </c>
      <c r="E57" s="25">
        <f t="shared" ref="E57:J57" si="37">E77</f>
        <v>0</v>
      </c>
      <c r="F57" s="25">
        <f t="shared" si="37"/>
        <v>0</v>
      </c>
      <c r="G57" s="25">
        <f t="shared" si="37"/>
        <v>600</v>
      </c>
      <c r="H57" s="50">
        <f t="shared" si="37"/>
        <v>0</v>
      </c>
      <c r="I57" s="38">
        <f t="shared" si="37"/>
        <v>0</v>
      </c>
      <c r="J57" s="38">
        <f t="shared" si="37"/>
        <v>0</v>
      </c>
      <c r="K57" s="38">
        <f t="shared" si="30"/>
        <v>600</v>
      </c>
    </row>
    <row r="58" spans="1:11" ht="17.25" customHeight="1" x14ac:dyDescent="0.25">
      <c r="A58" s="106" t="s">
        <v>16</v>
      </c>
      <c r="B58" s="66" t="s">
        <v>7</v>
      </c>
      <c r="C58" s="4" t="s">
        <v>8</v>
      </c>
      <c r="D58" s="25">
        <f>D64+D70+D74</f>
        <v>8959</v>
      </c>
      <c r="E58" s="25">
        <f t="shared" ref="E58:J58" si="38">E64+E70+E74</f>
        <v>16864.5</v>
      </c>
      <c r="F58" s="25">
        <f t="shared" si="38"/>
        <v>35663.5</v>
      </c>
      <c r="G58" s="25">
        <f t="shared" si="38"/>
        <v>39430.9</v>
      </c>
      <c r="H58" s="50">
        <f t="shared" si="38"/>
        <v>85762.4</v>
      </c>
      <c r="I58" s="38">
        <f t="shared" si="38"/>
        <v>27582.400000000001</v>
      </c>
      <c r="J58" s="38">
        <f t="shared" si="38"/>
        <v>17455</v>
      </c>
      <c r="K58" s="38">
        <f t="shared" si="30"/>
        <v>231717.69999999998</v>
      </c>
    </row>
    <row r="59" spans="1:11" ht="27" customHeight="1" x14ac:dyDescent="0.25">
      <c r="A59" s="107"/>
      <c r="B59" s="67"/>
      <c r="C59" s="4" t="s">
        <v>9</v>
      </c>
      <c r="D59" s="25">
        <f>D65+D71+D75</f>
        <v>1010.1</v>
      </c>
      <c r="E59" s="25">
        <f t="shared" ref="E59:J59" si="39">E65+E71+E75</f>
        <v>2819.7</v>
      </c>
      <c r="F59" s="25">
        <f t="shared" si="39"/>
        <v>600</v>
      </c>
      <c r="G59" s="25">
        <f t="shared" si="39"/>
        <v>2500</v>
      </c>
      <c r="H59" s="50">
        <f t="shared" si="39"/>
        <v>900</v>
      </c>
      <c r="I59" s="38">
        <f t="shared" si="39"/>
        <v>0</v>
      </c>
      <c r="J59" s="38">
        <f t="shared" si="39"/>
        <v>0</v>
      </c>
      <c r="K59" s="38">
        <f t="shared" si="30"/>
        <v>7829.7999999999993</v>
      </c>
    </row>
    <row r="60" spans="1:11" ht="27" customHeight="1" x14ac:dyDescent="0.25">
      <c r="A60" s="107"/>
      <c r="B60" s="67"/>
      <c r="C60" s="4" t="s">
        <v>10</v>
      </c>
      <c r="D60" s="25">
        <f>D66+D72+D76</f>
        <v>3519.8999999999996</v>
      </c>
      <c r="E60" s="25">
        <f t="shared" ref="E60:J60" si="40">E66+E72+E76</f>
        <v>2683</v>
      </c>
      <c r="F60" s="25">
        <f t="shared" si="40"/>
        <v>7661.1</v>
      </c>
      <c r="G60" s="25">
        <f t="shared" si="40"/>
        <v>3597.3</v>
      </c>
      <c r="H60" s="50">
        <f t="shared" si="40"/>
        <v>15430.800000000001</v>
      </c>
      <c r="I60" s="38">
        <f t="shared" si="40"/>
        <v>1172</v>
      </c>
      <c r="J60" s="38">
        <f t="shared" si="40"/>
        <v>1172</v>
      </c>
      <c r="K60" s="38">
        <f t="shared" si="30"/>
        <v>35236.1</v>
      </c>
    </row>
    <row r="61" spans="1:11" ht="27" customHeight="1" x14ac:dyDescent="0.25">
      <c r="A61" s="107"/>
      <c r="B61" s="67"/>
      <c r="C61" s="4" t="s">
        <v>14</v>
      </c>
      <c r="D61" s="25">
        <f>D67+D73+D77</f>
        <v>4429</v>
      </c>
      <c r="E61" s="25">
        <f t="shared" ref="E61:J61" si="41">E67+E73+E77</f>
        <v>11361.8</v>
      </c>
      <c r="F61" s="25">
        <f t="shared" si="41"/>
        <v>27402.400000000001</v>
      </c>
      <c r="G61" s="25">
        <f t="shared" si="41"/>
        <v>30433.599999999999</v>
      </c>
      <c r="H61" s="50">
        <f t="shared" si="41"/>
        <v>69431.599999999991</v>
      </c>
      <c r="I61" s="38">
        <f t="shared" si="41"/>
        <v>26410.400000000001</v>
      </c>
      <c r="J61" s="38">
        <f t="shared" si="41"/>
        <v>16283</v>
      </c>
      <c r="K61" s="38">
        <f t="shared" si="30"/>
        <v>185751.79999999996</v>
      </c>
    </row>
    <row r="62" spans="1:11" ht="27.75" customHeight="1" x14ac:dyDescent="0.25">
      <c r="A62" s="107"/>
      <c r="B62" s="67"/>
      <c r="C62" s="4" t="s">
        <v>12</v>
      </c>
      <c r="D62" s="25">
        <v>0</v>
      </c>
      <c r="E62" s="25">
        <v>0</v>
      </c>
      <c r="F62" s="25">
        <v>0</v>
      </c>
      <c r="G62" s="25">
        <v>0</v>
      </c>
      <c r="H62" s="50">
        <v>0</v>
      </c>
      <c r="I62" s="38">
        <v>0</v>
      </c>
      <c r="J62" s="38">
        <v>0</v>
      </c>
      <c r="K62" s="38">
        <f t="shared" si="30"/>
        <v>0</v>
      </c>
    </row>
    <row r="63" spans="1:11" ht="26.25" customHeight="1" x14ac:dyDescent="0.25">
      <c r="A63" s="107"/>
      <c r="B63" s="68"/>
      <c r="C63" s="4" t="s">
        <v>13</v>
      </c>
      <c r="D63" s="25">
        <v>0</v>
      </c>
      <c r="E63" s="25">
        <v>0</v>
      </c>
      <c r="F63" s="25">
        <v>0</v>
      </c>
      <c r="G63" s="25">
        <f>G69</f>
        <v>2900</v>
      </c>
      <c r="H63" s="50">
        <v>0</v>
      </c>
      <c r="I63" s="38">
        <v>0</v>
      </c>
      <c r="J63" s="38">
        <v>0</v>
      </c>
      <c r="K63" s="38">
        <f t="shared" si="30"/>
        <v>2900</v>
      </c>
    </row>
    <row r="64" spans="1:11" ht="15" customHeight="1" x14ac:dyDescent="0.25">
      <c r="A64" s="81"/>
      <c r="B64" s="66" t="s">
        <v>78</v>
      </c>
      <c r="C64" s="4" t="s">
        <v>8</v>
      </c>
      <c r="D64" s="25">
        <f>D65+D66+D67+D68+D69</f>
        <v>5403.2</v>
      </c>
      <c r="E64" s="25">
        <f t="shared" ref="E64:J64" si="42">E65+E66+E67+E68+E69</f>
        <v>11333</v>
      </c>
      <c r="F64" s="25">
        <f t="shared" si="42"/>
        <v>32312.600000000002</v>
      </c>
      <c r="G64" s="25">
        <f t="shared" si="42"/>
        <v>32122.1</v>
      </c>
      <c r="H64" s="50">
        <f t="shared" si="42"/>
        <v>85762.4</v>
      </c>
      <c r="I64" s="38">
        <f t="shared" si="42"/>
        <v>27582.400000000001</v>
      </c>
      <c r="J64" s="38">
        <f t="shared" si="42"/>
        <v>17455</v>
      </c>
      <c r="K64" s="38">
        <f t="shared" si="30"/>
        <v>211970.69999999998</v>
      </c>
    </row>
    <row r="65" spans="1:11" ht="27" customHeight="1" x14ac:dyDescent="0.25">
      <c r="A65" s="81"/>
      <c r="B65" s="67"/>
      <c r="C65" s="4" t="s">
        <v>9</v>
      </c>
      <c r="D65" s="25">
        <f>D107+D180</f>
        <v>0</v>
      </c>
      <c r="E65" s="25">
        <f t="shared" ref="E65:J65" si="43">E107+E180</f>
        <v>0</v>
      </c>
      <c r="F65" s="25">
        <f>F107+F180</f>
        <v>0</v>
      </c>
      <c r="G65" s="25">
        <f t="shared" si="43"/>
        <v>0</v>
      </c>
      <c r="H65" s="50">
        <f t="shared" si="43"/>
        <v>900</v>
      </c>
      <c r="I65" s="38">
        <f t="shared" si="43"/>
        <v>0</v>
      </c>
      <c r="J65" s="38">
        <f t="shared" si="43"/>
        <v>0</v>
      </c>
      <c r="K65" s="38">
        <f t="shared" si="30"/>
        <v>900</v>
      </c>
    </row>
    <row r="66" spans="1:11" ht="27.75" customHeight="1" x14ac:dyDescent="0.25">
      <c r="A66" s="81"/>
      <c r="B66" s="67"/>
      <c r="C66" s="4" t="s">
        <v>10</v>
      </c>
      <c r="D66" s="25">
        <f>D83+D90+D97+D108+D123+D132+D138+D141+D147+D168+D181+D193+D196+D199+D202+D205</f>
        <v>974.2</v>
      </c>
      <c r="E66" s="25">
        <f t="shared" ref="E66:J66" si="44">E83+E90+E97+E108+E123+E132+E138+E141+E147+E168+E181+E193+E196+E199+E202+E205</f>
        <v>0</v>
      </c>
      <c r="F66" s="25">
        <f t="shared" si="44"/>
        <v>5000</v>
      </c>
      <c r="G66" s="25">
        <f t="shared" si="44"/>
        <v>0</v>
      </c>
      <c r="H66" s="50">
        <f t="shared" si="44"/>
        <v>15430.800000000001</v>
      </c>
      <c r="I66" s="38">
        <f t="shared" si="44"/>
        <v>1172</v>
      </c>
      <c r="J66" s="38">
        <f t="shared" si="44"/>
        <v>1172</v>
      </c>
      <c r="K66" s="38">
        <f t="shared" si="30"/>
        <v>23749</v>
      </c>
    </row>
    <row r="67" spans="1:11" ht="29.25" customHeight="1" x14ac:dyDescent="0.25">
      <c r="A67" s="81"/>
      <c r="B67" s="67"/>
      <c r="C67" s="4" t="s">
        <v>14</v>
      </c>
      <c r="D67" s="25">
        <f>D79+D81+D84+D91+D93+D95+D98+D100+D109+D116+D118+D124+D133+D139+D142+D148+D169+D182+D194+D197+D200+D203+D206</f>
        <v>4429</v>
      </c>
      <c r="E67" s="25">
        <f t="shared" ref="E67:J67" si="45">E79+E81+E84+E91+E93+E95+E98+E100+E109+E116+E118+E124+E133+E139+E142+E148+E169+E182+E194+E197+E200+E203+E206</f>
        <v>11333</v>
      </c>
      <c r="F67" s="25">
        <f t="shared" si="45"/>
        <v>27312.600000000002</v>
      </c>
      <c r="G67" s="25">
        <f t="shared" si="45"/>
        <v>29222.1</v>
      </c>
      <c r="H67" s="50">
        <f t="shared" si="45"/>
        <v>69431.599999999991</v>
      </c>
      <c r="I67" s="38">
        <f t="shared" si="45"/>
        <v>26410.400000000001</v>
      </c>
      <c r="J67" s="38">
        <f t="shared" si="45"/>
        <v>16283</v>
      </c>
      <c r="K67" s="38">
        <f t="shared" si="30"/>
        <v>184421.69999999998</v>
      </c>
    </row>
    <row r="68" spans="1:11" ht="24.75" customHeight="1" x14ac:dyDescent="0.25">
      <c r="A68" s="81"/>
      <c r="B68" s="67"/>
      <c r="C68" s="4" t="s">
        <v>12</v>
      </c>
      <c r="D68" s="25">
        <f>D86+D88</f>
        <v>0</v>
      </c>
      <c r="E68" s="25">
        <f t="shared" ref="E68:J68" si="46">E86+E88</f>
        <v>0</v>
      </c>
      <c r="F68" s="25">
        <f t="shared" si="46"/>
        <v>0</v>
      </c>
      <c r="G68" s="25">
        <f t="shared" si="46"/>
        <v>0</v>
      </c>
      <c r="H68" s="50">
        <f t="shared" si="46"/>
        <v>0</v>
      </c>
      <c r="I68" s="38">
        <f t="shared" si="46"/>
        <v>0</v>
      </c>
      <c r="J68" s="38">
        <f t="shared" si="46"/>
        <v>0</v>
      </c>
      <c r="K68" s="38">
        <f t="shared" si="30"/>
        <v>0</v>
      </c>
    </row>
    <row r="69" spans="1:11" ht="30" customHeight="1" x14ac:dyDescent="0.25">
      <c r="A69" s="81"/>
      <c r="B69" s="68"/>
      <c r="C69" s="4" t="s">
        <v>69</v>
      </c>
      <c r="D69" s="25">
        <f>D170</f>
        <v>0</v>
      </c>
      <c r="E69" s="25">
        <f t="shared" ref="E69:J69" si="47">E170</f>
        <v>0</v>
      </c>
      <c r="F69" s="25">
        <f t="shared" si="47"/>
        <v>0</v>
      </c>
      <c r="G69" s="25">
        <f t="shared" si="47"/>
        <v>2900</v>
      </c>
      <c r="H69" s="50">
        <f t="shared" si="47"/>
        <v>0</v>
      </c>
      <c r="I69" s="38">
        <f t="shared" si="47"/>
        <v>0</v>
      </c>
      <c r="J69" s="38">
        <f t="shared" si="47"/>
        <v>0</v>
      </c>
      <c r="K69" s="38">
        <f t="shared" si="30"/>
        <v>2900</v>
      </c>
    </row>
    <row r="70" spans="1:11" ht="24" customHeight="1" x14ac:dyDescent="0.25">
      <c r="A70" s="81"/>
      <c r="B70" s="66" t="s">
        <v>15</v>
      </c>
      <c r="C70" s="4" t="s">
        <v>8</v>
      </c>
      <c r="D70" s="25">
        <f t="shared" ref="D70:J70" si="48">D71+D72+D73</f>
        <v>3555.7999999999997</v>
      </c>
      <c r="E70" s="25">
        <f t="shared" si="48"/>
        <v>5531.5</v>
      </c>
      <c r="F70" s="25">
        <f t="shared" si="48"/>
        <v>3350.9</v>
      </c>
      <c r="G70" s="25">
        <f t="shared" si="48"/>
        <v>6708.8</v>
      </c>
      <c r="H70" s="50">
        <f t="shared" si="48"/>
        <v>0</v>
      </c>
      <c r="I70" s="38">
        <f t="shared" si="48"/>
        <v>0</v>
      </c>
      <c r="J70" s="38">
        <f t="shared" si="48"/>
        <v>0</v>
      </c>
      <c r="K70" s="38">
        <f t="shared" si="30"/>
        <v>19147</v>
      </c>
    </row>
    <row r="71" spans="1:11" ht="27.75" customHeight="1" x14ac:dyDescent="0.25">
      <c r="A71" s="81"/>
      <c r="B71" s="67"/>
      <c r="C71" s="4" t="s">
        <v>9</v>
      </c>
      <c r="D71" s="25">
        <f t="shared" ref="D71:J71" si="49">D112+D184</f>
        <v>1010.1</v>
      </c>
      <c r="E71" s="25">
        <f t="shared" si="49"/>
        <v>2819.7</v>
      </c>
      <c r="F71" s="25">
        <f t="shared" si="49"/>
        <v>600</v>
      </c>
      <c r="G71" s="25">
        <f t="shared" si="49"/>
        <v>2500</v>
      </c>
      <c r="H71" s="50">
        <f t="shared" si="49"/>
        <v>0</v>
      </c>
      <c r="I71" s="38">
        <f t="shared" si="49"/>
        <v>0</v>
      </c>
      <c r="J71" s="38">
        <f t="shared" si="49"/>
        <v>0</v>
      </c>
      <c r="K71" s="38">
        <f t="shared" si="30"/>
        <v>6929.7999999999993</v>
      </c>
    </row>
    <row r="72" spans="1:11" ht="27.75" customHeight="1" x14ac:dyDescent="0.25">
      <c r="A72" s="81"/>
      <c r="B72" s="67"/>
      <c r="C72" s="4" t="s">
        <v>10</v>
      </c>
      <c r="D72" s="25">
        <f>D113+D126+D135+D150+D153+D156+D159+D161+D185+D188</f>
        <v>2545.6999999999998</v>
      </c>
      <c r="E72" s="25">
        <f t="shared" ref="E72:J72" si="50">E113+E126+E135+E150+E153+E156+E159+E161+E185+E188</f>
        <v>2683</v>
      </c>
      <c r="F72" s="25">
        <f t="shared" si="50"/>
        <v>2661.1</v>
      </c>
      <c r="G72" s="25">
        <f t="shared" si="50"/>
        <v>3597.3</v>
      </c>
      <c r="H72" s="50">
        <f t="shared" si="50"/>
        <v>0</v>
      </c>
      <c r="I72" s="38">
        <f t="shared" si="50"/>
        <v>0</v>
      </c>
      <c r="J72" s="38">
        <f t="shared" si="50"/>
        <v>0</v>
      </c>
      <c r="K72" s="38">
        <f t="shared" si="30"/>
        <v>11487.099999999999</v>
      </c>
    </row>
    <row r="73" spans="1:11" ht="27" customHeight="1" x14ac:dyDescent="0.25">
      <c r="A73" s="81"/>
      <c r="B73" s="68"/>
      <c r="C73" s="4" t="s">
        <v>11</v>
      </c>
      <c r="D73" s="25">
        <f>D114+D136+D151+D154+D157+D162+D186+D189+D191</f>
        <v>0</v>
      </c>
      <c r="E73" s="25">
        <f t="shared" ref="E73:J73" si="51">E114+E136+E151+E154+E157+E162+E186+E189+E191</f>
        <v>28.8</v>
      </c>
      <c r="F73" s="25">
        <f t="shared" si="51"/>
        <v>89.8</v>
      </c>
      <c r="G73" s="25">
        <f t="shared" si="51"/>
        <v>611.5</v>
      </c>
      <c r="H73" s="50">
        <f t="shared" si="51"/>
        <v>0</v>
      </c>
      <c r="I73" s="38">
        <f t="shared" si="51"/>
        <v>0</v>
      </c>
      <c r="J73" s="38">
        <f t="shared" si="51"/>
        <v>0</v>
      </c>
      <c r="K73" s="38">
        <f t="shared" si="30"/>
        <v>730.1</v>
      </c>
    </row>
    <row r="74" spans="1:11" ht="27" customHeight="1" x14ac:dyDescent="0.25">
      <c r="A74" s="93"/>
      <c r="B74" s="66" t="s">
        <v>63</v>
      </c>
      <c r="C74" s="4" t="s">
        <v>8</v>
      </c>
      <c r="D74" s="25">
        <f>D75+D76+D77</f>
        <v>0</v>
      </c>
      <c r="E74" s="25">
        <f t="shared" ref="E74:J74" si="52">E75+E76+E77</f>
        <v>0</v>
      </c>
      <c r="F74" s="25">
        <f t="shared" si="52"/>
        <v>0</v>
      </c>
      <c r="G74" s="25">
        <f t="shared" si="52"/>
        <v>600</v>
      </c>
      <c r="H74" s="50">
        <f t="shared" si="52"/>
        <v>0</v>
      </c>
      <c r="I74" s="38">
        <f t="shared" si="52"/>
        <v>0</v>
      </c>
      <c r="J74" s="38">
        <f t="shared" si="52"/>
        <v>0</v>
      </c>
      <c r="K74" s="38">
        <f t="shared" si="30"/>
        <v>600</v>
      </c>
    </row>
    <row r="75" spans="1:11" ht="27" customHeight="1" x14ac:dyDescent="0.25">
      <c r="A75" s="93"/>
      <c r="B75" s="73"/>
      <c r="C75" s="4" t="s">
        <v>9</v>
      </c>
      <c r="D75" s="25">
        <v>0</v>
      </c>
      <c r="E75" s="25">
        <f t="shared" ref="E75:G75" si="53">F172</f>
        <v>0</v>
      </c>
      <c r="F75" s="25">
        <v>0</v>
      </c>
      <c r="G75" s="25">
        <f t="shared" si="53"/>
        <v>0</v>
      </c>
      <c r="H75" s="50">
        <f>I172</f>
        <v>0</v>
      </c>
      <c r="I75" s="38">
        <v>0</v>
      </c>
      <c r="J75" s="38">
        <f>L172</f>
        <v>0</v>
      </c>
      <c r="K75" s="38">
        <f t="shared" si="30"/>
        <v>0</v>
      </c>
    </row>
    <row r="76" spans="1:11" ht="27" customHeight="1" x14ac:dyDescent="0.25">
      <c r="A76" s="93"/>
      <c r="B76" s="73"/>
      <c r="C76" s="4" t="s">
        <v>10</v>
      </c>
      <c r="D76" s="25">
        <f>D172</f>
        <v>0</v>
      </c>
      <c r="E76" s="25">
        <f t="shared" ref="E76:J76" si="54">E172</f>
        <v>0</v>
      </c>
      <c r="F76" s="25">
        <f t="shared" si="54"/>
        <v>0</v>
      </c>
      <c r="G76" s="25">
        <f t="shared" si="54"/>
        <v>0</v>
      </c>
      <c r="H76" s="50">
        <f t="shared" si="54"/>
        <v>0</v>
      </c>
      <c r="I76" s="38">
        <f t="shared" si="54"/>
        <v>0</v>
      </c>
      <c r="J76" s="38">
        <f t="shared" si="54"/>
        <v>0</v>
      </c>
      <c r="K76" s="38">
        <f t="shared" si="30"/>
        <v>0</v>
      </c>
    </row>
    <row r="77" spans="1:11" ht="27" customHeight="1" x14ac:dyDescent="0.25">
      <c r="A77" s="94"/>
      <c r="B77" s="74"/>
      <c r="C77" s="4" t="s">
        <v>11</v>
      </c>
      <c r="D77" s="25">
        <f>E173</f>
        <v>0</v>
      </c>
      <c r="E77" s="25">
        <f t="shared" ref="E77" si="55">F173</f>
        <v>0</v>
      </c>
      <c r="F77" s="25">
        <f>F173</f>
        <v>0</v>
      </c>
      <c r="G77" s="25">
        <f>G173</f>
        <v>600</v>
      </c>
      <c r="H77" s="50">
        <f>H173</f>
        <v>0</v>
      </c>
      <c r="I77" s="38">
        <f>I173</f>
        <v>0</v>
      </c>
      <c r="J77" s="38">
        <f>J173</f>
        <v>0</v>
      </c>
      <c r="K77" s="38">
        <f t="shared" si="30"/>
        <v>600</v>
      </c>
    </row>
    <row r="78" spans="1:11" ht="18.75" customHeight="1" x14ac:dyDescent="0.25">
      <c r="A78" s="85" t="s">
        <v>27</v>
      </c>
      <c r="B78" s="66" t="s">
        <v>78</v>
      </c>
      <c r="C78" s="4" t="s">
        <v>8</v>
      </c>
      <c r="D78" s="25">
        <f>D79</f>
        <v>2100</v>
      </c>
      <c r="E78" s="25">
        <f t="shared" ref="E78:J78" si="56">E79</f>
        <v>919</v>
      </c>
      <c r="F78" s="25">
        <f t="shared" si="56"/>
        <v>539</v>
      </c>
      <c r="G78" s="25">
        <f t="shared" si="56"/>
        <v>800</v>
      </c>
      <c r="H78" s="50">
        <f t="shared" si="56"/>
        <v>653.6</v>
      </c>
      <c r="I78" s="38">
        <f t="shared" si="56"/>
        <v>0</v>
      </c>
      <c r="J78" s="38">
        <f t="shared" si="56"/>
        <v>0</v>
      </c>
      <c r="K78" s="38">
        <f t="shared" si="30"/>
        <v>5011.6000000000004</v>
      </c>
    </row>
    <row r="79" spans="1:11" ht="31.5" customHeight="1" x14ac:dyDescent="0.25">
      <c r="A79" s="88"/>
      <c r="B79" s="68"/>
      <c r="C79" s="4" t="s">
        <v>14</v>
      </c>
      <c r="D79" s="25">
        <v>2100</v>
      </c>
      <c r="E79" s="25">
        <v>919</v>
      </c>
      <c r="F79" s="25">
        <v>539</v>
      </c>
      <c r="G79" s="25">
        <v>800</v>
      </c>
      <c r="H79" s="50">
        <v>653.6</v>
      </c>
      <c r="I79" s="38">
        <v>0</v>
      </c>
      <c r="J79" s="38">
        <v>0</v>
      </c>
      <c r="K79" s="38">
        <f t="shared" si="30"/>
        <v>5011.6000000000004</v>
      </c>
    </row>
    <row r="80" spans="1:11" ht="20.25" customHeight="1" x14ac:dyDescent="0.25">
      <c r="A80" s="85" t="s">
        <v>28</v>
      </c>
      <c r="B80" s="66" t="s">
        <v>78</v>
      </c>
      <c r="C80" s="4" t="s">
        <v>8</v>
      </c>
      <c r="D80" s="25">
        <f>D81</f>
        <v>800</v>
      </c>
      <c r="E80" s="25">
        <f t="shared" ref="E80:J80" si="57">E81</f>
        <v>800</v>
      </c>
      <c r="F80" s="25">
        <f t="shared" si="57"/>
        <v>800</v>
      </c>
      <c r="G80" s="25">
        <f t="shared" si="57"/>
        <v>800</v>
      </c>
      <c r="H80" s="50">
        <f t="shared" si="57"/>
        <v>800</v>
      </c>
      <c r="I80" s="38">
        <f t="shared" si="57"/>
        <v>0</v>
      </c>
      <c r="J80" s="38">
        <f t="shared" si="57"/>
        <v>0</v>
      </c>
      <c r="K80" s="38">
        <f t="shared" si="30"/>
        <v>4000</v>
      </c>
    </row>
    <row r="81" spans="1:11" ht="33" customHeight="1" x14ac:dyDescent="0.25">
      <c r="A81" s="88"/>
      <c r="B81" s="68"/>
      <c r="C81" s="4" t="s">
        <v>14</v>
      </c>
      <c r="D81" s="25">
        <v>800</v>
      </c>
      <c r="E81" s="25">
        <v>800</v>
      </c>
      <c r="F81" s="25">
        <v>800</v>
      </c>
      <c r="G81" s="25">
        <v>800</v>
      </c>
      <c r="H81" s="50">
        <v>800</v>
      </c>
      <c r="I81" s="38">
        <v>0</v>
      </c>
      <c r="J81" s="38">
        <v>0</v>
      </c>
      <c r="K81" s="38">
        <f t="shared" si="30"/>
        <v>4000</v>
      </c>
    </row>
    <row r="82" spans="1:11" ht="17.25" customHeight="1" x14ac:dyDescent="0.25">
      <c r="A82" s="85" t="s">
        <v>59</v>
      </c>
      <c r="B82" s="66" t="s">
        <v>78</v>
      </c>
      <c r="C82" s="4" t="s">
        <v>8</v>
      </c>
      <c r="D82" s="25">
        <f>D83+D84</f>
        <v>0</v>
      </c>
      <c r="E82" s="25">
        <f t="shared" ref="E82:I82" si="58">E83+E84</f>
        <v>834.5</v>
      </c>
      <c r="F82" s="25">
        <f t="shared" si="58"/>
        <v>2193.3000000000002</v>
      </c>
      <c r="G82" s="25">
        <f>G83+G84</f>
        <v>3951</v>
      </c>
      <c r="H82" s="50">
        <f>H84+H83</f>
        <v>3784.2</v>
      </c>
      <c r="I82" s="38">
        <f t="shared" si="58"/>
        <v>1200</v>
      </c>
      <c r="J82" s="38">
        <f>J83+J84</f>
        <v>347.6</v>
      </c>
      <c r="K82" s="38">
        <f t="shared" ref="K82:K113" si="59">SUM(D82:J82)</f>
        <v>12310.6</v>
      </c>
    </row>
    <row r="83" spans="1:11" ht="27.75" customHeight="1" x14ac:dyDescent="0.25">
      <c r="A83" s="86"/>
      <c r="B83" s="67"/>
      <c r="C83" s="4" t="s">
        <v>10</v>
      </c>
      <c r="D83" s="25">
        <v>0</v>
      </c>
      <c r="E83" s="25">
        <v>0</v>
      </c>
      <c r="F83" s="25">
        <v>0</v>
      </c>
      <c r="G83" s="25">
        <v>0</v>
      </c>
      <c r="H83" s="50">
        <v>0</v>
      </c>
      <c r="I83" s="38">
        <v>0</v>
      </c>
      <c r="J83" s="38">
        <v>0</v>
      </c>
      <c r="K83" s="38">
        <f t="shared" si="59"/>
        <v>0</v>
      </c>
    </row>
    <row r="84" spans="1:11" ht="37.5" customHeight="1" x14ac:dyDescent="0.25">
      <c r="A84" s="87"/>
      <c r="B84" s="68"/>
      <c r="C84" s="4" t="s">
        <v>14</v>
      </c>
      <c r="D84" s="25">
        <v>0</v>
      </c>
      <c r="E84" s="25">
        <v>834.5</v>
      </c>
      <c r="F84" s="25">
        <v>2193.3000000000002</v>
      </c>
      <c r="G84" s="25">
        <v>3951</v>
      </c>
      <c r="H84" s="50">
        <v>3784.2</v>
      </c>
      <c r="I84" s="38">
        <v>1200</v>
      </c>
      <c r="J84" s="38">
        <v>347.6</v>
      </c>
      <c r="K84" s="38">
        <f t="shared" si="59"/>
        <v>12310.6</v>
      </c>
    </row>
    <row r="85" spans="1:11" ht="15.75" customHeight="1" x14ac:dyDescent="0.25">
      <c r="A85" s="97" t="s">
        <v>29</v>
      </c>
      <c r="B85" s="66" t="s">
        <v>78</v>
      </c>
      <c r="C85" s="4" t="s">
        <v>8</v>
      </c>
      <c r="D85" s="25">
        <f>D86</f>
        <v>0</v>
      </c>
      <c r="E85" s="25">
        <f t="shared" ref="E85:J85" si="60">E86</f>
        <v>0</v>
      </c>
      <c r="F85" s="25">
        <f t="shared" si="60"/>
        <v>0</v>
      </c>
      <c r="G85" s="25">
        <f t="shared" si="60"/>
        <v>0</v>
      </c>
      <c r="H85" s="50">
        <f t="shared" si="60"/>
        <v>0</v>
      </c>
      <c r="I85" s="38">
        <f t="shared" si="60"/>
        <v>0</v>
      </c>
      <c r="J85" s="38">
        <f t="shared" si="60"/>
        <v>0</v>
      </c>
      <c r="K85" s="38">
        <f t="shared" si="59"/>
        <v>0</v>
      </c>
    </row>
    <row r="86" spans="1:11" ht="39" customHeight="1" x14ac:dyDescent="0.25">
      <c r="A86" s="98"/>
      <c r="B86" s="68"/>
      <c r="C86" s="4" t="s">
        <v>12</v>
      </c>
      <c r="D86" s="25">
        <v>0</v>
      </c>
      <c r="E86" s="25">
        <v>0</v>
      </c>
      <c r="F86" s="25">
        <v>0</v>
      </c>
      <c r="G86" s="25">
        <v>0</v>
      </c>
      <c r="H86" s="50">
        <v>0</v>
      </c>
      <c r="I86" s="38">
        <v>0</v>
      </c>
      <c r="J86" s="38">
        <v>0</v>
      </c>
      <c r="K86" s="38">
        <f t="shared" si="59"/>
        <v>0</v>
      </c>
    </row>
    <row r="87" spans="1:11" ht="15.75" customHeight="1" x14ac:dyDescent="0.25">
      <c r="A87" s="97" t="s">
        <v>56</v>
      </c>
      <c r="B87" s="66" t="s">
        <v>78</v>
      </c>
      <c r="C87" s="4" t="s">
        <v>8</v>
      </c>
      <c r="D87" s="25">
        <f>D88</f>
        <v>0</v>
      </c>
      <c r="E87" s="25">
        <f t="shared" ref="E87:J87" si="61">E88</f>
        <v>0</v>
      </c>
      <c r="F87" s="25">
        <f t="shared" si="61"/>
        <v>0</v>
      </c>
      <c r="G87" s="25">
        <f t="shared" si="61"/>
        <v>0</v>
      </c>
      <c r="H87" s="50">
        <f t="shared" si="61"/>
        <v>0</v>
      </c>
      <c r="I87" s="38">
        <f t="shared" si="61"/>
        <v>0</v>
      </c>
      <c r="J87" s="38">
        <f t="shared" si="61"/>
        <v>0</v>
      </c>
      <c r="K87" s="38">
        <f t="shared" si="59"/>
        <v>0</v>
      </c>
    </row>
    <row r="88" spans="1:11" ht="38.25" customHeight="1" x14ac:dyDescent="0.25">
      <c r="A88" s="98"/>
      <c r="B88" s="68"/>
      <c r="C88" s="4" t="s">
        <v>12</v>
      </c>
      <c r="D88" s="25">
        <v>0</v>
      </c>
      <c r="E88" s="25">
        <v>0</v>
      </c>
      <c r="F88" s="25">
        <v>0</v>
      </c>
      <c r="G88" s="25">
        <v>0</v>
      </c>
      <c r="H88" s="50">
        <v>0</v>
      </c>
      <c r="I88" s="38">
        <v>0</v>
      </c>
      <c r="J88" s="38">
        <v>0</v>
      </c>
      <c r="K88" s="38">
        <f t="shared" si="59"/>
        <v>0</v>
      </c>
    </row>
    <row r="89" spans="1:11" x14ac:dyDescent="0.25">
      <c r="A89" s="85" t="s">
        <v>30</v>
      </c>
      <c r="B89" s="66" t="s">
        <v>79</v>
      </c>
      <c r="C89" s="4" t="s">
        <v>8</v>
      </c>
      <c r="D89" s="25">
        <f>D90+D91</f>
        <v>0</v>
      </c>
      <c r="E89" s="25">
        <f t="shared" ref="E89:J89" si="62">E90+E91</f>
        <v>0</v>
      </c>
      <c r="F89" s="25">
        <f t="shared" si="62"/>
        <v>0</v>
      </c>
      <c r="G89" s="25">
        <f t="shared" si="62"/>
        <v>0</v>
      </c>
      <c r="H89" s="50">
        <f t="shared" si="62"/>
        <v>0</v>
      </c>
      <c r="I89" s="38">
        <f t="shared" si="62"/>
        <v>0</v>
      </c>
      <c r="J89" s="38">
        <f t="shared" si="62"/>
        <v>0</v>
      </c>
      <c r="K89" s="38">
        <f t="shared" si="59"/>
        <v>0</v>
      </c>
    </row>
    <row r="90" spans="1:11" ht="29.25" customHeight="1" x14ac:dyDescent="0.25">
      <c r="A90" s="86"/>
      <c r="B90" s="67"/>
      <c r="C90" s="4" t="s">
        <v>10</v>
      </c>
      <c r="D90" s="25">
        <v>0</v>
      </c>
      <c r="E90" s="25">
        <v>0</v>
      </c>
      <c r="F90" s="25">
        <v>0</v>
      </c>
      <c r="G90" s="25">
        <v>0</v>
      </c>
      <c r="H90" s="50">
        <v>0</v>
      </c>
      <c r="I90" s="38">
        <v>0</v>
      </c>
      <c r="J90" s="38">
        <v>0</v>
      </c>
      <c r="K90" s="38">
        <f t="shared" si="59"/>
        <v>0</v>
      </c>
    </row>
    <row r="91" spans="1:11" ht="27" customHeight="1" x14ac:dyDescent="0.25">
      <c r="A91" s="87"/>
      <c r="B91" s="68"/>
      <c r="C91" s="4" t="s">
        <v>14</v>
      </c>
      <c r="D91" s="25">
        <v>0</v>
      </c>
      <c r="E91" s="25">
        <v>0</v>
      </c>
      <c r="F91" s="25">
        <v>0</v>
      </c>
      <c r="G91" s="25">
        <v>0</v>
      </c>
      <c r="H91" s="50">
        <v>0</v>
      </c>
      <c r="I91" s="38">
        <v>0</v>
      </c>
      <c r="J91" s="38">
        <v>0</v>
      </c>
      <c r="K91" s="38">
        <f t="shared" si="59"/>
        <v>0</v>
      </c>
    </row>
    <row r="92" spans="1:11" ht="18.75" customHeight="1" x14ac:dyDescent="0.25">
      <c r="A92" s="85" t="s">
        <v>31</v>
      </c>
      <c r="B92" s="66" t="s">
        <v>78</v>
      </c>
      <c r="C92" s="4" t="s">
        <v>8</v>
      </c>
      <c r="D92" s="25">
        <f>D93</f>
        <v>284</v>
      </c>
      <c r="E92" s="25">
        <f>E93</f>
        <v>0</v>
      </c>
      <c r="F92" s="25">
        <f t="shared" ref="F92:J92" si="63">F93</f>
        <v>90</v>
      </c>
      <c r="G92" s="25">
        <f>G93</f>
        <v>104</v>
      </c>
      <c r="H92" s="50">
        <f t="shared" si="63"/>
        <v>860</v>
      </c>
      <c r="I92" s="38">
        <f t="shared" si="63"/>
        <v>860</v>
      </c>
      <c r="J92" s="38">
        <f t="shared" si="63"/>
        <v>0</v>
      </c>
      <c r="K92" s="38">
        <f t="shared" si="59"/>
        <v>2198</v>
      </c>
    </row>
    <row r="93" spans="1:11" ht="53.25" customHeight="1" x14ac:dyDescent="0.25">
      <c r="A93" s="88"/>
      <c r="B93" s="68"/>
      <c r="C93" s="4" t="s">
        <v>14</v>
      </c>
      <c r="D93" s="25">
        <v>284</v>
      </c>
      <c r="E93" s="25">
        <v>0</v>
      </c>
      <c r="F93" s="25">
        <v>90</v>
      </c>
      <c r="G93" s="25">
        <v>104</v>
      </c>
      <c r="H93" s="50">
        <v>860</v>
      </c>
      <c r="I93" s="38">
        <v>860</v>
      </c>
      <c r="J93" s="38">
        <v>0</v>
      </c>
      <c r="K93" s="38">
        <f t="shared" si="59"/>
        <v>2198</v>
      </c>
    </row>
    <row r="94" spans="1:11" ht="24.75" customHeight="1" x14ac:dyDescent="0.25">
      <c r="A94" s="85" t="s">
        <v>23</v>
      </c>
      <c r="B94" s="66" t="s">
        <v>78</v>
      </c>
      <c r="C94" s="4" t="s">
        <v>8</v>
      </c>
      <c r="D94" s="25">
        <f>D95</f>
        <v>0</v>
      </c>
      <c r="E94" s="25">
        <f t="shared" ref="E94:J94" si="64">E95</f>
        <v>0</v>
      </c>
      <c r="F94" s="25">
        <f t="shared" si="64"/>
        <v>0</v>
      </c>
      <c r="G94" s="25">
        <f>G95</f>
        <v>0</v>
      </c>
      <c r="H94" s="50">
        <f t="shared" si="64"/>
        <v>0</v>
      </c>
      <c r="I94" s="38">
        <f t="shared" si="64"/>
        <v>0</v>
      </c>
      <c r="J94" s="38">
        <f t="shared" si="64"/>
        <v>0</v>
      </c>
      <c r="K94" s="38">
        <f t="shared" si="59"/>
        <v>0</v>
      </c>
    </row>
    <row r="95" spans="1:11" ht="30" customHeight="1" x14ac:dyDescent="0.25">
      <c r="A95" s="88"/>
      <c r="B95" s="68"/>
      <c r="C95" s="4" t="s">
        <v>14</v>
      </c>
      <c r="D95" s="25">
        <v>0</v>
      </c>
      <c r="E95" s="25">
        <v>0</v>
      </c>
      <c r="F95" s="25">
        <v>0</v>
      </c>
      <c r="G95" s="25">
        <v>0</v>
      </c>
      <c r="H95" s="50">
        <v>0</v>
      </c>
      <c r="I95" s="38">
        <v>0</v>
      </c>
      <c r="J95" s="38">
        <v>0</v>
      </c>
      <c r="K95" s="38">
        <f t="shared" si="59"/>
        <v>0</v>
      </c>
    </row>
    <row r="96" spans="1:11" ht="18.75" customHeight="1" x14ac:dyDescent="0.25">
      <c r="A96" s="85" t="s">
        <v>24</v>
      </c>
      <c r="B96" s="66" t="s">
        <v>78</v>
      </c>
      <c r="C96" s="4" t="s">
        <v>8</v>
      </c>
      <c r="D96" s="25">
        <f>SUM(D97:D98)</f>
        <v>1007.2</v>
      </c>
      <c r="E96" s="25">
        <f t="shared" ref="E96:J96" si="65">SUM(E97:E98)</f>
        <v>329</v>
      </c>
      <c r="F96" s="25">
        <f t="shared" si="65"/>
        <v>3157.9</v>
      </c>
      <c r="G96" s="25">
        <f t="shared" si="65"/>
        <v>0</v>
      </c>
      <c r="H96" s="50">
        <f t="shared" si="65"/>
        <v>0</v>
      </c>
      <c r="I96" s="38">
        <f t="shared" si="65"/>
        <v>0</v>
      </c>
      <c r="J96" s="38">
        <f t="shared" si="65"/>
        <v>0</v>
      </c>
      <c r="K96" s="38">
        <f t="shared" si="59"/>
        <v>4494.1000000000004</v>
      </c>
    </row>
    <row r="97" spans="1:11" ht="31.5" customHeight="1" x14ac:dyDescent="0.25">
      <c r="A97" s="86"/>
      <c r="B97" s="67"/>
      <c r="C97" s="4" t="s">
        <v>10</v>
      </c>
      <c r="D97" s="25">
        <v>0</v>
      </c>
      <c r="E97" s="25">
        <v>0</v>
      </c>
      <c r="F97" s="25">
        <v>3000</v>
      </c>
      <c r="G97" s="25">
        <v>0</v>
      </c>
      <c r="H97" s="50">
        <v>0</v>
      </c>
      <c r="I97" s="38">
        <v>0</v>
      </c>
      <c r="J97" s="38">
        <v>0</v>
      </c>
      <c r="K97" s="38">
        <f t="shared" si="59"/>
        <v>3000</v>
      </c>
    </row>
    <row r="98" spans="1:11" ht="29.25" customHeight="1" x14ac:dyDescent="0.25">
      <c r="A98" s="87"/>
      <c r="B98" s="68"/>
      <c r="C98" s="4" t="s">
        <v>14</v>
      </c>
      <c r="D98" s="25">
        <v>1007.2</v>
      </c>
      <c r="E98" s="25">
        <v>329</v>
      </c>
      <c r="F98" s="25">
        <v>157.9</v>
      </c>
      <c r="G98" s="25">
        <v>0</v>
      </c>
      <c r="H98" s="50">
        <v>0</v>
      </c>
      <c r="I98" s="38">
        <v>0</v>
      </c>
      <c r="J98" s="38">
        <v>0</v>
      </c>
      <c r="K98" s="38">
        <f t="shared" si="59"/>
        <v>1494.1000000000001</v>
      </c>
    </row>
    <row r="99" spans="1:11" ht="20.25" customHeight="1" x14ac:dyDescent="0.25">
      <c r="A99" s="85" t="s">
        <v>32</v>
      </c>
      <c r="B99" s="66" t="s">
        <v>78</v>
      </c>
      <c r="C99" s="4" t="s">
        <v>8</v>
      </c>
      <c r="D99" s="25">
        <f>D100</f>
        <v>0</v>
      </c>
      <c r="E99" s="25">
        <f t="shared" ref="E99:J99" si="66">E100</f>
        <v>0</v>
      </c>
      <c r="F99" s="25">
        <f t="shared" si="66"/>
        <v>0</v>
      </c>
      <c r="G99" s="25">
        <f t="shared" si="66"/>
        <v>0</v>
      </c>
      <c r="H99" s="50">
        <f t="shared" si="66"/>
        <v>0</v>
      </c>
      <c r="I99" s="38">
        <f t="shared" si="66"/>
        <v>0</v>
      </c>
      <c r="J99" s="38">
        <f t="shared" si="66"/>
        <v>0</v>
      </c>
      <c r="K99" s="38">
        <f t="shared" si="59"/>
        <v>0</v>
      </c>
    </row>
    <row r="100" spans="1:11" ht="78.75" customHeight="1" x14ac:dyDescent="0.25">
      <c r="A100" s="88"/>
      <c r="B100" s="68"/>
      <c r="C100" s="4" t="s">
        <v>14</v>
      </c>
      <c r="D100" s="25">
        <v>0</v>
      </c>
      <c r="E100" s="25">
        <v>0</v>
      </c>
      <c r="F100" s="25">
        <v>0</v>
      </c>
      <c r="G100" s="25">
        <v>0</v>
      </c>
      <c r="H100" s="50">
        <v>0</v>
      </c>
      <c r="I100" s="38">
        <v>0</v>
      </c>
      <c r="J100" s="38">
        <v>0</v>
      </c>
      <c r="K100" s="38">
        <f t="shared" si="59"/>
        <v>0</v>
      </c>
    </row>
    <row r="101" spans="1:11" ht="17.25" customHeight="1" x14ac:dyDescent="0.25">
      <c r="A101" s="69" t="s">
        <v>71</v>
      </c>
      <c r="B101" s="66" t="s">
        <v>7</v>
      </c>
      <c r="C101" s="4" t="s">
        <v>8</v>
      </c>
      <c r="D101" s="25">
        <f>D106+D111</f>
        <v>1210.0999999999999</v>
      </c>
      <c r="E101" s="25">
        <f t="shared" ref="E101:J101" si="67">E106+E111</f>
        <v>200</v>
      </c>
      <c r="F101" s="25">
        <f t="shared" si="67"/>
        <v>300</v>
      </c>
      <c r="G101" s="25">
        <f t="shared" si="67"/>
        <v>300</v>
      </c>
      <c r="H101" s="50">
        <f t="shared" si="67"/>
        <v>500</v>
      </c>
      <c r="I101" s="38">
        <f t="shared" si="67"/>
        <v>375</v>
      </c>
      <c r="J101" s="38">
        <f t="shared" si="67"/>
        <v>375</v>
      </c>
      <c r="K101" s="38">
        <f t="shared" si="59"/>
        <v>3260.1</v>
      </c>
    </row>
    <row r="102" spans="1:11" ht="25.5" customHeight="1" x14ac:dyDescent="0.25">
      <c r="A102" s="70"/>
      <c r="B102" s="67"/>
      <c r="C102" s="4" t="s">
        <v>9</v>
      </c>
      <c r="D102" s="25">
        <f>D107+D112</f>
        <v>1010.1</v>
      </c>
      <c r="E102" s="25">
        <f t="shared" ref="E102:J102" si="68">E107+E112</f>
        <v>0</v>
      </c>
      <c r="F102" s="25">
        <f t="shared" si="68"/>
        <v>0</v>
      </c>
      <c r="G102" s="25">
        <f t="shared" si="68"/>
        <v>0</v>
      </c>
      <c r="H102" s="50">
        <f t="shared" si="68"/>
        <v>0</v>
      </c>
      <c r="I102" s="38">
        <f t="shared" si="68"/>
        <v>0</v>
      </c>
      <c r="J102" s="38">
        <f t="shared" si="68"/>
        <v>0</v>
      </c>
      <c r="K102" s="38">
        <f t="shared" si="59"/>
        <v>1010.1</v>
      </c>
    </row>
    <row r="103" spans="1:11" ht="27.75" customHeight="1" x14ac:dyDescent="0.25">
      <c r="A103" s="70"/>
      <c r="B103" s="67"/>
      <c r="C103" s="4" t="s">
        <v>10</v>
      </c>
      <c r="D103" s="25">
        <f>D108+D113</f>
        <v>200</v>
      </c>
      <c r="E103" s="25">
        <f t="shared" ref="E103:J103" si="69">E108+E113</f>
        <v>200</v>
      </c>
      <c r="F103" s="25">
        <f t="shared" si="69"/>
        <v>300</v>
      </c>
      <c r="G103" s="25">
        <f t="shared" si="69"/>
        <v>300</v>
      </c>
      <c r="H103" s="50">
        <f t="shared" si="69"/>
        <v>250</v>
      </c>
      <c r="I103" s="38">
        <f t="shared" si="69"/>
        <v>250</v>
      </c>
      <c r="J103" s="38">
        <f t="shared" si="69"/>
        <v>250</v>
      </c>
      <c r="K103" s="38">
        <f t="shared" si="59"/>
        <v>1750</v>
      </c>
    </row>
    <row r="104" spans="1:11" ht="25.5" customHeight="1" x14ac:dyDescent="0.25">
      <c r="A104" s="70"/>
      <c r="B104" s="67"/>
      <c r="C104" s="4" t="s">
        <v>11</v>
      </c>
      <c r="D104" s="25">
        <f>D109+D114</f>
        <v>0</v>
      </c>
      <c r="E104" s="25">
        <f t="shared" ref="E104:J104" si="70">E109+E114</f>
        <v>0</v>
      </c>
      <c r="F104" s="25">
        <f t="shared" si="70"/>
        <v>0</v>
      </c>
      <c r="G104" s="25">
        <f t="shared" si="70"/>
        <v>0</v>
      </c>
      <c r="H104" s="50">
        <f t="shared" si="70"/>
        <v>250</v>
      </c>
      <c r="I104" s="38">
        <f t="shared" si="70"/>
        <v>125</v>
      </c>
      <c r="J104" s="38">
        <f t="shared" si="70"/>
        <v>125</v>
      </c>
      <c r="K104" s="38">
        <f t="shared" si="59"/>
        <v>500</v>
      </c>
    </row>
    <row r="105" spans="1:11" ht="25.5" customHeight="1" x14ac:dyDescent="0.25">
      <c r="A105" s="70"/>
      <c r="B105" s="68"/>
      <c r="C105" s="4" t="s">
        <v>70</v>
      </c>
      <c r="D105" s="25">
        <f>D110</f>
        <v>0</v>
      </c>
      <c r="E105" s="25">
        <f t="shared" ref="E105:J105" si="71">E110</f>
        <v>0</v>
      </c>
      <c r="F105" s="25">
        <f t="shared" si="71"/>
        <v>0</v>
      </c>
      <c r="G105" s="25">
        <f t="shared" si="71"/>
        <v>0</v>
      </c>
      <c r="H105" s="50">
        <f t="shared" si="71"/>
        <v>0</v>
      </c>
      <c r="I105" s="38">
        <f t="shared" si="71"/>
        <v>0</v>
      </c>
      <c r="J105" s="38">
        <f t="shared" si="71"/>
        <v>0</v>
      </c>
      <c r="K105" s="38">
        <f t="shared" si="59"/>
        <v>0</v>
      </c>
    </row>
    <row r="106" spans="1:11" ht="20.25" customHeight="1" x14ac:dyDescent="0.25">
      <c r="A106" s="70"/>
      <c r="B106" s="66" t="s">
        <v>78</v>
      </c>
      <c r="C106" s="4" t="s">
        <v>8</v>
      </c>
      <c r="D106" s="27">
        <f>D107+D108+D109+D110</f>
        <v>0</v>
      </c>
      <c r="E106" s="27">
        <f t="shared" ref="E106:J106" si="72">E107+E108+E109+E110</f>
        <v>0</v>
      </c>
      <c r="F106" s="27">
        <f t="shared" si="72"/>
        <v>0</v>
      </c>
      <c r="G106" s="27">
        <f t="shared" si="72"/>
        <v>0</v>
      </c>
      <c r="H106" s="51">
        <f t="shared" si="72"/>
        <v>500</v>
      </c>
      <c r="I106" s="39">
        <f t="shared" si="72"/>
        <v>375</v>
      </c>
      <c r="J106" s="39">
        <f t="shared" si="72"/>
        <v>375</v>
      </c>
      <c r="K106" s="38">
        <f t="shared" si="59"/>
        <v>1250</v>
      </c>
    </row>
    <row r="107" spans="1:11" ht="25.5" customHeight="1" x14ac:dyDescent="0.25">
      <c r="A107" s="70"/>
      <c r="B107" s="67"/>
      <c r="C107" s="4" t="s">
        <v>9</v>
      </c>
      <c r="D107" s="28">
        <v>0</v>
      </c>
      <c r="E107" s="29">
        <v>0</v>
      </c>
      <c r="F107" s="29">
        <v>0</v>
      </c>
      <c r="G107" s="25">
        <v>0</v>
      </c>
      <c r="H107" s="50">
        <v>0</v>
      </c>
      <c r="I107" s="38">
        <v>0</v>
      </c>
      <c r="J107" s="38">
        <v>0</v>
      </c>
      <c r="K107" s="38">
        <f t="shared" si="59"/>
        <v>0</v>
      </c>
    </row>
    <row r="108" spans="1:11" ht="26.25" customHeight="1" x14ac:dyDescent="0.25">
      <c r="A108" s="70"/>
      <c r="B108" s="67"/>
      <c r="C108" s="4" t="s">
        <v>10</v>
      </c>
      <c r="D108" s="29">
        <v>0</v>
      </c>
      <c r="E108" s="29">
        <v>0</v>
      </c>
      <c r="F108" s="29">
        <v>0</v>
      </c>
      <c r="G108" s="25">
        <v>0</v>
      </c>
      <c r="H108" s="50">
        <v>250</v>
      </c>
      <c r="I108" s="38">
        <v>250</v>
      </c>
      <c r="J108" s="38">
        <v>250</v>
      </c>
      <c r="K108" s="38">
        <f t="shared" si="59"/>
        <v>750</v>
      </c>
    </row>
    <row r="109" spans="1:11" ht="24" customHeight="1" x14ac:dyDescent="0.25">
      <c r="A109" s="70"/>
      <c r="B109" s="67"/>
      <c r="C109" s="4" t="s">
        <v>11</v>
      </c>
      <c r="D109" s="29">
        <v>0</v>
      </c>
      <c r="E109" s="29">
        <v>0</v>
      </c>
      <c r="F109" s="29">
        <v>0</v>
      </c>
      <c r="G109" s="25">
        <v>0</v>
      </c>
      <c r="H109" s="50">
        <v>250</v>
      </c>
      <c r="I109" s="38">
        <v>125</v>
      </c>
      <c r="J109" s="38">
        <v>125</v>
      </c>
      <c r="K109" s="38">
        <f t="shared" si="59"/>
        <v>500</v>
      </c>
    </row>
    <row r="110" spans="1:11" ht="27" customHeight="1" x14ac:dyDescent="0.25">
      <c r="A110" s="70"/>
      <c r="B110" s="68"/>
      <c r="C110" s="4" t="s">
        <v>70</v>
      </c>
      <c r="D110" s="25">
        <v>0</v>
      </c>
      <c r="E110" s="25">
        <v>0</v>
      </c>
      <c r="F110" s="25">
        <v>0</v>
      </c>
      <c r="G110" s="25">
        <v>0</v>
      </c>
      <c r="H110" s="50">
        <v>0</v>
      </c>
      <c r="I110" s="38">
        <v>0</v>
      </c>
      <c r="J110" s="38">
        <v>0</v>
      </c>
      <c r="K110" s="38">
        <f t="shared" si="59"/>
        <v>0</v>
      </c>
    </row>
    <row r="111" spans="1:11" ht="15" customHeight="1" x14ac:dyDescent="0.25">
      <c r="A111" s="70"/>
      <c r="B111" s="66" t="s">
        <v>15</v>
      </c>
      <c r="C111" s="4" t="s">
        <v>8</v>
      </c>
      <c r="D111" s="25">
        <f>D112+D113+D114</f>
        <v>1210.0999999999999</v>
      </c>
      <c r="E111" s="25">
        <f t="shared" ref="E111:F111" si="73">E112+E113+E114</f>
        <v>200</v>
      </c>
      <c r="F111" s="25">
        <f t="shared" si="73"/>
        <v>300</v>
      </c>
      <c r="G111" s="25">
        <f>G112+G113+G114</f>
        <v>300</v>
      </c>
      <c r="H111" s="50">
        <f>H112+H113+H114</f>
        <v>0</v>
      </c>
      <c r="I111" s="38">
        <f>I112+I113+I114</f>
        <v>0</v>
      </c>
      <c r="J111" s="38">
        <f>J112+J113+J114</f>
        <v>0</v>
      </c>
      <c r="K111" s="38">
        <f t="shared" si="59"/>
        <v>2010.1</v>
      </c>
    </row>
    <row r="112" spans="1:11" ht="28.5" customHeight="1" x14ac:dyDescent="0.25">
      <c r="A112" s="70"/>
      <c r="B112" s="67"/>
      <c r="C112" s="4" t="s">
        <v>9</v>
      </c>
      <c r="D112" s="26">
        <v>1010.1</v>
      </c>
      <c r="E112" s="25">
        <v>0</v>
      </c>
      <c r="F112" s="25">
        <v>0</v>
      </c>
      <c r="G112" s="25">
        <v>0</v>
      </c>
      <c r="H112" s="50">
        <v>0</v>
      </c>
      <c r="I112" s="38">
        <v>0</v>
      </c>
      <c r="J112" s="38">
        <v>0</v>
      </c>
      <c r="K112" s="38">
        <f t="shared" si="59"/>
        <v>1010.1</v>
      </c>
    </row>
    <row r="113" spans="1:11" ht="26.25" customHeight="1" x14ac:dyDescent="0.25">
      <c r="A113" s="70"/>
      <c r="B113" s="67"/>
      <c r="C113" s="4" t="s">
        <v>10</v>
      </c>
      <c r="D113" s="25">
        <v>200</v>
      </c>
      <c r="E113" s="25">
        <v>200</v>
      </c>
      <c r="F113" s="25">
        <v>300</v>
      </c>
      <c r="G113" s="25">
        <v>300</v>
      </c>
      <c r="H113" s="50">
        <v>0</v>
      </c>
      <c r="I113" s="38">
        <v>0</v>
      </c>
      <c r="J113" s="38">
        <v>0</v>
      </c>
      <c r="K113" s="38">
        <f t="shared" si="59"/>
        <v>1000</v>
      </c>
    </row>
    <row r="114" spans="1:11" ht="27" customHeight="1" x14ac:dyDescent="0.25">
      <c r="A114" s="71"/>
      <c r="B114" s="68"/>
      <c r="C114" s="4" t="s">
        <v>11</v>
      </c>
      <c r="D114" s="25">
        <v>0</v>
      </c>
      <c r="E114" s="25">
        <v>0</v>
      </c>
      <c r="F114" s="25">
        <v>0</v>
      </c>
      <c r="G114" s="25">
        <v>0</v>
      </c>
      <c r="H114" s="50">
        <v>0</v>
      </c>
      <c r="I114" s="38">
        <v>0</v>
      </c>
      <c r="J114" s="38">
        <v>0</v>
      </c>
      <c r="K114" s="38">
        <f t="shared" ref="K114:K139" si="74">SUM(D114:J114)</f>
        <v>0</v>
      </c>
    </row>
    <row r="115" spans="1:11" ht="21" customHeight="1" x14ac:dyDescent="0.25">
      <c r="A115" s="69" t="s">
        <v>82</v>
      </c>
      <c r="B115" s="66" t="s">
        <v>78</v>
      </c>
      <c r="C115" s="4" t="s">
        <v>8</v>
      </c>
      <c r="D115" s="25">
        <f>D116</f>
        <v>166</v>
      </c>
      <c r="E115" s="25">
        <f t="shared" ref="E115:J115" si="75">E116</f>
        <v>6.3</v>
      </c>
      <c r="F115" s="25">
        <f t="shared" si="75"/>
        <v>0</v>
      </c>
      <c r="G115" s="25">
        <f t="shared" si="75"/>
        <v>0</v>
      </c>
      <c r="H115" s="50">
        <f t="shared" si="75"/>
        <v>0</v>
      </c>
      <c r="I115" s="38">
        <f t="shared" si="75"/>
        <v>0</v>
      </c>
      <c r="J115" s="38">
        <f t="shared" si="75"/>
        <v>0</v>
      </c>
      <c r="K115" s="38">
        <f t="shared" si="74"/>
        <v>172.3</v>
      </c>
    </row>
    <row r="116" spans="1:11" ht="71.25" customHeight="1" x14ac:dyDescent="0.25">
      <c r="A116" s="71"/>
      <c r="B116" s="68"/>
      <c r="C116" s="4" t="s">
        <v>11</v>
      </c>
      <c r="D116" s="25">
        <v>166</v>
      </c>
      <c r="E116" s="25">
        <v>6.3</v>
      </c>
      <c r="F116" s="25">
        <v>0</v>
      </c>
      <c r="G116" s="25">
        <v>0</v>
      </c>
      <c r="H116" s="50">
        <v>0</v>
      </c>
      <c r="I116" s="38">
        <v>0</v>
      </c>
      <c r="J116" s="38">
        <v>0</v>
      </c>
      <c r="K116" s="38">
        <f t="shared" si="74"/>
        <v>172.3</v>
      </c>
    </row>
    <row r="117" spans="1:11" ht="28.5" customHeight="1" x14ac:dyDescent="0.25">
      <c r="A117" s="69" t="s">
        <v>33</v>
      </c>
      <c r="B117" s="66" t="s">
        <v>78</v>
      </c>
      <c r="C117" s="4" t="s">
        <v>8</v>
      </c>
      <c r="D117" s="25">
        <f>D118</f>
        <v>0</v>
      </c>
      <c r="E117" s="25">
        <f t="shared" ref="E117:J117" si="76">E118</f>
        <v>0</v>
      </c>
      <c r="F117" s="25">
        <f t="shared" si="76"/>
        <v>0</v>
      </c>
      <c r="G117" s="25">
        <f t="shared" si="76"/>
        <v>0</v>
      </c>
      <c r="H117" s="50">
        <f t="shared" si="76"/>
        <v>0</v>
      </c>
      <c r="I117" s="38">
        <f t="shared" si="76"/>
        <v>0</v>
      </c>
      <c r="J117" s="38">
        <f t="shared" si="76"/>
        <v>0</v>
      </c>
      <c r="K117" s="38">
        <f t="shared" si="74"/>
        <v>0</v>
      </c>
    </row>
    <row r="118" spans="1:11" ht="32.25" customHeight="1" x14ac:dyDescent="0.25">
      <c r="A118" s="71"/>
      <c r="B118" s="68"/>
      <c r="C118" s="4" t="s">
        <v>11</v>
      </c>
      <c r="D118" s="25">
        <v>0</v>
      </c>
      <c r="E118" s="25">
        <v>0</v>
      </c>
      <c r="F118" s="25">
        <v>0</v>
      </c>
      <c r="G118" s="25">
        <v>0</v>
      </c>
      <c r="H118" s="50">
        <v>0</v>
      </c>
      <c r="I118" s="38">
        <v>0</v>
      </c>
      <c r="J118" s="38">
        <v>0</v>
      </c>
      <c r="K118" s="38">
        <f t="shared" si="74"/>
        <v>0</v>
      </c>
    </row>
    <row r="119" spans="1:11" ht="17.25" customHeight="1" x14ac:dyDescent="0.25">
      <c r="A119" s="69" t="s">
        <v>34</v>
      </c>
      <c r="B119" s="66" t="s">
        <v>7</v>
      </c>
      <c r="C119" s="4" t="s">
        <v>8</v>
      </c>
      <c r="D119" s="25">
        <f>D122+D125</f>
        <v>271.7</v>
      </c>
      <c r="E119" s="25">
        <f t="shared" ref="E119:J119" si="77">E122+E125</f>
        <v>0</v>
      </c>
      <c r="F119" s="25">
        <f t="shared" si="77"/>
        <v>0</v>
      </c>
      <c r="G119" s="25">
        <f t="shared" si="77"/>
        <v>0</v>
      </c>
      <c r="H119" s="50">
        <f t="shared" si="77"/>
        <v>0</v>
      </c>
      <c r="I119" s="38">
        <f t="shared" si="77"/>
        <v>0</v>
      </c>
      <c r="J119" s="38">
        <f t="shared" si="77"/>
        <v>0</v>
      </c>
      <c r="K119" s="38">
        <f t="shared" si="74"/>
        <v>271.7</v>
      </c>
    </row>
    <row r="120" spans="1:11" ht="26.25" customHeight="1" x14ac:dyDescent="0.25">
      <c r="A120" s="70"/>
      <c r="B120" s="67"/>
      <c r="C120" s="4" t="s">
        <v>10</v>
      </c>
      <c r="D120" s="25">
        <f>D123+D126</f>
        <v>250</v>
      </c>
      <c r="E120" s="25">
        <f t="shared" ref="E120:J120" si="78">E123+E126</f>
        <v>0</v>
      </c>
      <c r="F120" s="25">
        <f t="shared" si="78"/>
        <v>0</v>
      </c>
      <c r="G120" s="25">
        <f t="shared" si="78"/>
        <v>0</v>
      </c>
      <c r="H120" s="52">
        <f t="shared" si="78"/>
        <v>0</v>
      </c>
      <c r="I120" s="40">
        <f t="shared" si="78"/>
        <v>0</v>
      </c>
      <c r="J120" s="40">
        <f t="shared" si="78"/>
        <v>0</v>
      </c>
      <c r="K120" s="38">
        <f t="shared" si="74"/>
        <v>250</v>
      </c>
    </row>
    <row r="121" spans="1:11" ht="26.25" customHeight="1" x14ac:dyDescent="0.25">
      <c r="A121" s="70"/>
      <c r="B121" s="68"/>
      <c r="C121" s="4" t="s">
        <v>11</v>
      </c>
      <c r="D121" s="25">
        <f>D124</f>
        <v>21.7</v>
      </c>
      <c r="E121" s="25">
        <f t="shared" ref="E121:J121" si="79">E124</f>
        <v>0</v>
      </c>
      <c r="F121" s="25">
        <f t="shared" si="79"/>
        <v>0</v>
      </c>
      <c r="G121" s="25">
        <f t="shared" si="79"/>
        <v>0</v>
      </c>
      <c r="H121" s="50">
        <f t="shared" si="79"/>
        <v>0</v>
      </c>
      <c r="I121" s="38">
        <f t="shared" si="79"/>
        <v>0</v>
      </c>
      <c r="J121" s="38">
        <f t="shared" si="79"/>
        <v>0</v>
      </c>
      <c r="K121" s="38">
        <f t="shared" si="74"/>
        <v>21.7</v>
      </c>
    </row>
    <row r="122" spans="1:11" ht="17.25" customHeight="1" x14ac:dyDescent="0.25">
      <c r="A122" s="70"/>
      <c r="B122" s="66" t="s">
        <v>78</v>
      </c>
      <c r="C122" s="4" t="s">
        <v>8</v>
      </c>
      <c r="D122" s="25">
        <f>D123+D124</f>
        <v>43.4</v>
      </c>
      <c r="E122" s="25">
        <f t="shared" ref="E122:J122" si="80">E123+E124</f>
        <v>0</v>
      </c>
      <c r="F122" s="25">
        <f t="shared" si="80"/>
        <v>0</v>
      </c>
      <c r="G122" s="25">
        <f t="shared" si="80"/>
        <v>0</v>
      </c>
      <c r="H122" s="50">
        <f t="shared" si="80"/>
        <v>0</v>
      </c>
      <c r="I122" s="38">
        <f t="shared" si="80"/>
        <v>0</v>
      </c>
      <c r="J122" s="38">
        <f t="shared" si="80"/>
        <v>0</v>
      </c>
      <c r="K122" s="38">
        <f t="shared" si="74"/>
        <v>43.4</v>
      </c>
    </row>
    <row r="123" spans="1:11" ht="27.75" customHeight="1" x14ac:dyDescent="0.25">
      <c r="A123" s="70"/>
      <c r="B123" s="67"/>
      <c r="C123" s="4" t="s">
        <v>10</v>
      </c>
      <c r="D123" s="25">
        <v>21.7</v>
      </c>
      <c r="E123" s="25">
        <v>0</v>
      </c>
      <c r="F123" s="25">
        <v>0</v>
      </c>
      <c r="G123" s="25">
        <v>0</v>
      </c>
      <c r="H123" s="50">
        <v>0</v>
      </c>
      <c r="I123" s="38">
        <v>0</v>
      </c>
      <c r="J123" s="38">
        <v>0</v>
      </c>
      <c r="K123" s="38">
        <f t="shared" si="74"/>
        <v>21.7</v>
      </c>
    </row>
    <row r="124" spans="1:11" ht="27.75" customHeight="1" x14ac:dyDescent="0.25">
      <c r="A124" s="70"/>
      <c r="B124" s="68"/>
      <c r="C124" s="4" t="s">
        <v>14</v>
      </c>
      <c r="D124" s="25">
        <v>21.7</v>
      </c>
      <c r="E124" s="25">
        <v>0</v>
      </c>
      <c r="F124" s="25">
        <v>0</v>
      </c>
      <c r="G124" s="25">
        <v>0</v>
      </c>
      <c r="H124" s="50">
        <v>0</v>
      </c>
      <c r="I124" s="38">
        <v>0</v>
      </c>
      <c r="J124" s="38">
        <v>0</v>
      </c>
      <c r="K124" s="38">
        <f t="shared" si="74"/>
        <v>21.7</v>
      </c>
    </row>
    <row r="125" spans="1:11" ht="16.5" customHeight="1" x14ac:dyDescent="0.25">
      <c r="A125" s="70"/>
      <c r="B125" s="66" t="s">
        <v>15</v>
      </c>
      <c r="C125" s="4" t="s">
        <v>8</v>
      </c>
      <c r="D125" s="25">
        <f>D126</f>
        <v>228.3</v>
      </c>
      <c r="E125" s="25">
        <f t="shared" ref="E125:J125" si="81">E126</f>
        <v>0</v>
      </c>
      <c r="F125" s="25">
        <f t="shared" si="81"/>
        <v>0</v>
      </c>
      <c r="G125" s="25">
        <f t="shared" si="81"/>
        <v>0</v>
      </c>
      <c r="H125" s="50">
        <f t="shared" si="81"/>
        <v>0</v>
      </c>
      <c r="I125" s="38">
        <f t="shared" si="81"/>
        <v>0</v>
      </c>
      <c r="J125" s="38">
        <f t="shared" si="81"/>
        <v>0</v>
      </c>
      <c r="K125" s="38">
        <f t="shared" si="74"/>
        <v>228.3</v>
      </c>
    </row>
    <row r="126" spans="1:11" ht="27.75" customHeight="1" x14ac:dyDescent="0.25">
      <c r="A126" s="71"/>
      <c r="B126" s="68"/>
      <c r="C126" s="4" t="s">
        <v>10</v>
      </c>
      <c r="D126" s="25">
        <v>228.3</v>
      </c>
      <c r="E126" s="25">
        <v>0</v>
      </c>
      <c r="F126" s="25">
        <v>0</v>
      </c>
      <c r="G126" s="25">
        <v>0</v>
      </c>
      <c r="H126" s="50">
        <v>0</v>
      </c>
      <c r="I126" s="38">
        <v>0</v>
      </c>
      <c r="J126" s="38">
        <v>0</v>
      </c>
      <c r="K126" s="38">
        <f t="shared" si="74"/>
        <v>228.3</v>
      </c>
    </row>
    <row r="127" spans="1:11" ht="27.75" customHeight="1" x14ac:dyDescent="0.25">
      <c r="A127" s="69" t="s">
        <v>67</v>
      </c>
      <c r="B127" s="66" t="s">
        <v>7</v>
      </c>
      <c r="C127" s="4" t="s">
        <v>8</v>
      </c>
      <c r="D127" s="25">
        <f>D131+D134</f>
        <v>117.4</v>
      </c>
      <c r="E127" s="25">
        <f t="shared" ref="E127:J127" si="82">E131+E134</f>
        <v>295.5</v>
      </c>
      <c r="F127" s="25">
        <f t="shared" si="82"/>
        <v>602</v>
      </c>
      <c r="G127" s="25">
        <f t="shared" si="82"/>
        <v>639</v>
      </c>
      <c r="H127" s="50">
        <f t="shared" si="82"/>
        <v>1024.1000000000001</v>
      </c>
      <c r="I127" s="38">
        <f t="shared" si="82"/>
        <v>1024.4000000000001</v>
      </c>
      <c r="J127" s="38">
        <f t="shared" si="82"/>
        <v>1024.4000000000001</v>
      </c>
      <c r="K127" s="38">
        <f t="shared" si="74"/>
        <v>4726.8</v>
      </c>
    </row>
    <row r="128" spans="1:11" ht="27.75" customHeight="1" x14ac:dyDescent="0.25">
      <c r="A128" s="70"/>
      <c r="B128" s="73"/>
      <c r="C128" s="4" t="s">
        <v>9</v>
      </c>
      <c r="D128" s="25">
        <v>0</v>
      </c>
      <c r="E128" s="25">
        <v>0</v>
      </c>
      <c r="F128" s="25">
        <v>0</v>
      </c>
      <c r="G128" s="25">
        <v>0</v>
      </c>
      <c r="H128" s="50">
        <v>0</v>
      </c>
      <c r="I128" s="38">
        <v>0</v>
      </c>
      <c r="J128" s="38">
        <v>0</v>
      </c>
      <c r="K128" s="38">
        <f t="shared" si="74"/>
        <v>0</v>
      </c>
    </row>
    <row r="129" spans="1:11" ht="27.75" customHeight="1" x14ac:dyDescent="0.25">
      <c r="A129" s="70"/>
      <c r="B129" s="73"/>
      <c r="C129" s="4" t="s">
        <v>10</v>
      </c>
      <c r="D129" s="25">
        <f>D132+D135</f>
        <v>117.4</v>
      </c>
      <c r="E129" s="25">
        <f t="shared" ref="E129:J129" si="83">E132+E135</f>
        <v>295.5</v>
      </c>
      <c r="F129" s="25">
        <f t="shared" si="83"/>
        <v>602</v>
      </c>
      <c r="G129" s="25">
        <f t="shared" si="83"/>
        <v>639</v>
      </c>
      <c r="H129" s="50">
        <f t="shared" si="83"/>
        <v>921.7</v>
      </c>
      <c r="I129" s="38">
        <f t="shared" si="83"/>
        <v>922</v>
      </c>
      <c r="J129" s="38">
        <f t="shared" si="83"/>
        <v>922</v>
      </c>
      <c r="K129" s="38">
        <f t="shared" si="74"/>
        <v>4419.6000000000004</v>
      </c>
    </row>
    <row r="130" spans="1:11" ht="27.75" customHeight="1" x14ac:dyDescent="0.25">
      <c r="A130" s="70"/>
      <c r="B130" s="74"/>
      <c r="C130" s="4" t="s">
        <v>11</v>
      </c>
      <c r="D130" s="25">
        <f>D133+D136</f>
        <v>0</v>
      </c>
      <c r="E130" s="25">
        <f t="shared" ref="E130:J130" si="84">E133+E136</f>
        <v>0</v>
      </c>
      <c r="F130" s="25">
        <f t="shared" si="84"/>
        <v>0</v>
      </c>
      <c r="G130" s="25">
        <f t="shared" si="84"/>
        <v>0</v>
      </c>
      <c r="H130" s="50">
        <f t="shared" si="84"/>
        <v>102.4</v>
      </c>
      <c r="I130" s="38">
        <f t="shared" si="84"/>
        <v>102.4</v>
      </c>
      <c r="J130" s="38">
        <f t="shared" si="84"/>
        <v>102.4</v>
      </c>
      <c r="K130" s="38">
        <f t="shared" si="74"/>
        <v>307.20000000000005</v>
      </c>
    </row>
    <row r="131" spans="1:11" ht="27.75" customHeight="1" x14ac:dyDescent="0.25">
      <c r="A131" s="70"/>
      <c r="B131" s="66" t="s">
        <v>78</v>
      </c>
      <c r="C131" s="4" t="s">
        <v>8</v>
      </c>
      <c r="D131" s="25">
        <f>D132+D133</f>
        <v>0</v>
      </c>
      <c r="E131" s="25">
        <f t="shared" ref="E131:J131" si="85">E132+E133</f>
        <v>0</v>
      </c>
      <c r="F131" s="25">
        <f t="shared" si="85"/>
        <v>0</v>
      </c>
      <c r="G131" s="25">
        <f t="shared" si="85"/>
        <v>0</v>
      </c>
      <c r="H131" s="50">
        <f t="shared" si="85"/>
        <v>1024.1000000000001</v>
      </c>
      <c r="I131" s="38">
        <f t="shared" si="85"/>
        <v>1024.4000000000001</v>
      </c>
      <c r="J131" s="38">
        <f t="shared" si="85"/>
        <v>1024.4000000000001</v>
      </c>
      <c r="K131" s="38">
        <f t="shared" si="74"/>
        <v>3072.9</v>
      </c>
    </row>
    <row r="132" spans="1:11" ht="27.75" customHeight="1" x14ac:dyDescent="0.25">
      <c r="A132" s="70"/>
      <c r="B132" s="67"/>
      <c r="C132" s="4" t="s">
        <v>10</v>
      </c>
      <c r="D132" s="25">
        <v>0</v>
      </c>
      <c r="E132" s="25">
        <v>0</v>
      </c>
      <c r="F132" s="25">
        <v>0</v>
      </c>
      <c r="G132" s="25">
        <v>0</v>
      </c>
      <c r="H132" s="50">
        <v>921.7</v>
      </c>
      <c r="I132" s="41">
        <v>922</v>
      </c>
      <c r="J132" s="41">
        <v>922</v>
      </c>
      <c r="K132" s="38">
        <f t="shared" si="74"/>
        <v>2765.7</v>
      </c>
    </row>
    <row r="133" spans="1:11" ht="27.75" customHeight="1" x14ac:dyDescent="0.25">
      <c r="A133" s="70"/>
      <c r="B133" s="68"/>
      <c r="C133" s="4" t="s">
        <v>11</v>
      </c>
      <c r="D133" s="25">
        <v>0</v>
      </c>
      <c r="E133" s="25">
        <v>0</v>
      </c>
      <c r="F133" s="25">
        <v>0</v>
      </c>
      <c r="G133" s="25">
        <v>0</v>
      </c>
      <c r="H133" s="50">
        <v>102.4</v>
      </c>
      <c r="I133" s="38">
        <v>102.4</v>
      </c>
      <c r="J133" s="38">
        <v>102.4</v>
      </c>
      <c r="K133" s="38">
        <f t="shared" si="74"/>
        <v>307.20000000000005</v>
      </c>
    </row>
    <row r="134" spans="1:11" ht="20.25" customHeight="1" x14ac:dyDescent="0.25">
      <c r="A134" s="70"/>
      <c r="B134" s="66" t="s">
        <v>15</v>
      </c>
      <c r="C134" s="4" t="s">
        <v>8</v>
      </c>
      <c r="D134" s="25">
        <f t="shared" ref="D134:H134" si="86">SUM(D135)</f>
        <v>117.4</v>
      </c>
      <c r="E134" s="25">
        <f t="shared" si="86"/>
        <v>295.5</v>
      </c>
      <c r="F134" s="25">
        <f t="shared" si="86"/>
        <v>602</v>
      </c>
      <c r="G134" s="25">
        <f t="shared" si="86"/>
        <v>639</v>
      </c>
      <c r="H134" s="50">
        <f t="shared" si="86"/>
        <v>0</v>
      </c>
      <c r="I134" s="38">
        <f>SUM(I135)</f>
        <v>0</v>
      </c>
      <c r="J134" s="38">
        <f>SUM(J135)</f>
        <v>0</v>
      </c>
      <c r="K134" s="38">
        <f t="shared" si="74"/>
        <v>1653.9</v>
      </c>
    </row>
    <row r="135" spans="1:11" ht="31.5" customHeight="1" x14ac:dyDescent="0.25">
      <c r="A135" s="70"/>
      <c r="B135" s="67"/>
      <c r="C135" s="4" t="s">
        <v>10</v>
      </c>
      <c r="D135" s="25">
        <v>117.4</v>
      </c>
      <c r="E135" s="25">
        <v>295.5</v>
      </c>
      <c r="F135" s="25">
        <v>602</v>
      </c>
      <c r="G135" s="25">
        <v>639</v>
      </c>
      <c r="H135" s="50">
        <v>0</v>
      </c>
      <c r="I135" s="38">
        <v>0</v>
      </c>
      <c r="J135" s="38">
        <v>0</v>
      </c>
      <c r="K135" s="38">
        <f t="shared" si="74"/>
        <v>1653.9</v>
      </c>
    </row>
    <row r="136" spans="1:11" ht="31.5" customHeight="1" x14ac:dyDescent="0.25">
      <c r="A136" s="71"/>
      <c r="B136" s="68"/>
      <c r="C136" s="4" t="s">
        <v>11</v>
      </c>
      <c r="D136" s="25">
        <v>0</v>
      </c>
      <c r="E136" s="25">
        <v>0</v>
      </c>
      <c r="F136" s="25">
        <v>0</v>
      </c>
      <c r="G136" s="25">
        <v>0</v>
      </c>
      <c r="H136" s="50">
        <v>0</v>
      </c>
      <c r="I136" s="38">
        <v>0</v>
      </c>
      <c r="J136" s="38">
        <v>0</v>
      </c>
      <c r="K136" s="38">
        <f t="shared" si="74"/>
        <v>0</v>
      </c>
    </row>
    <row r="137" spans="1:11" ht="17.25" customHeight="1" x14ac:dyDescent="0.25">
      <c r="A137" s="69" t="s">
        <v>35</v>
      </c>
      <c r="B137" s="66" t="s">
        <v>78</v>
      </c>
      <c r="C137" s="4" t="s">
        <v>8</v>
      </c>
      <c r="D137" s="25">
        <f>D138+D139</f>
        <v>1002.6</v>
      </c>
      <c r="E137" s="25">
        <f t="shared" ref="E137:J137" si="87">E138+E139</f>
        <v>0</v>
      </c>
      <c r="F137" s="25">
        <f t="shared" si="87"/>
        <v>0</v>
      </c>
      <c r="G137" s="25">
        <f t="shared" si="87"/>
        <v>0</v>
      </c>
      <c r="H137" s="50">
        <f t="shared" si="87"/>
        <v>0</v>
      </c>
      <c r="I137" s="38">
        <f t="shared" si="87"/>
        <v>0</v>
      </c>
      <c r="J137" s="38">
        <f t="shared" si="87"/>
        <v>0</v>
      </c>
      <c r="K137" s="38">
        <f t="shared" si="74"/>
        <v>1002.6</v>
      </c>
    </row>
    <row r="138" spans="1:11" ht="27.75" customHeight="1" x14ac:dyDescent="0.25">
      <c r="A138" s="70"/>
      <c r="B138" s="67"/>
      <c r="C138" s="4" t="s">
        <v>10</v>
      </c>
      <c r="D138" s="25">
        <v>952.5</v>
      </c>
      <c r="E138" s="25">
        <v>0</v>
      </c>
      <c r="F138" s="25">
        <v>0</v>
      </c>
      <c r="G138" s="25">
        <v>0</v>
      </c>
      <c r="H138" s="50">
        <v>0</v>
      </c>
      <c r="I138" s="38">
        <v>0</v>
      </c>
      <c r="J138" s="38">
        <v>0</v>
      </c>
      <c r="K138" s="38">
        <f t="shared" si="74"/>
        <v>952.5</v>
      </c>
    </row>
    <row r="139" spans="1:11" ht="27" customHeight="1" x14ac:dyDescent="0.25">
      <c r="A139" s="70"/>
      <c r="B139" s="68"/>
      <c r="C139" s="4" t="s">
        <v>14</v>
      </c>
      <c r="D139" s="25">
        <v>50.1</v>
      </c>
      <c r="E139" s="25">
        <v>0</v>
      </c>
      <c r="F139" s="25">
        <v>0</v>
      </c>
      <c r="G139" s="25">
        <v>0</v>
      </c>
      <c r="H139" s="50">
        <v>0</v>
      </c>
      <c r="I139" s="38">
        <v>0</v>
      </c>
      <c r="J139" s="38">
        <v>0</v>
      </c>
      <c r="K139" s="38">
        <f t="shared" si="74"/>
        <v>50.1</v>
      </c>
    </row>
    <row r="140" spans="1:11" ht="30.75" customHeight="1" x14ac:dyDescent="0.25">
      <c r="A140" s="69" t="s">
        <v>36</v>
      </c>
      <c r="B140" s="66" t="s">
        <v>78</v>
      </c>
      <c r="C140" s="4" t="s">
        <v>8</v>
      </c>
      <c r="D140" s="30">
        <f>D141+D142</f>
        <v>0</v>
      </c>
      <c r="E140" s="30">
        <f t="shared" ref="E140:J140" si="88">E141+E142</f>
        <v>0</v>
      </c>
      <c r="F140" s="30">
        <f t="shared" si="88"/>
        <v>0</v>
      </c>
      <c r="G140" s="30">
        <f t="shared" si="88"/>
        <v>0</v>
      </c>
      <c r="H140" s="53">
        <f t="shared" si="88"/>
        <v>15000</v>
      </c>
      <c r="I140" s="42">
        <f t="shared" si="88"/>
        <v>0</v>
      </c>
      <c r="J140" s="42">
        <f t="shared" si="88"/>
        <v>0</v>
      </c>
      <c r="K140" s="38">
        <f t="shared" ref="K140:K324" si="89">SUM(D140:J140)</f>
        <v>15000</v>
      </c>
    </row>
    <row r="141" spans="1:11" ht="30.75" customHeight="1" x14ac:dyDescent="0.25">
      <c r="A141" s="70"/>
      <c r="B141" s="67"/>
      <c r="C141" s="4" t="s">
        <v>10</v>
      </c>
      <c r="D141" s="30">
        <v>0</v>
      </c>
      <c r="E141" s="30">
        <v>0</v>
      </c>
      <c r="F141" s="30">
        <v>0</v>
      </c>
      <c r="G141" s="30">
        <v>0</v>
      </c>
      <c r="H141" s="53">
        <v>14250</v>
      </c>
      <c r="I141" s="42">
        <v>0</v>
      </c>
      <c r="J141" s="42">
        <v>0</v>
      </c>
      <c r="K141" s="38">
        <f t="shared" si="89"/>
        <v>14250</v>
      </c>
    </row>
    <row r="142" spans="1:11" ht="26.25" customHeight="1" x14ac:dyDescent="0.25">
      <c r="A142" s="70"/>
      <c r="B142" s="68"/>
      <c r="C142" s="4" t="s">
        <v>14</v>
      </c>
      <c r="D142" s="30">
        <v>0</v>
      </c>
      <c r="E142" s="30">
        <v>0</v>
      </c>
      <c r="F142" s="30">
        <v>0</v>
      </c>
      <c r="G142" s="30">
        <v>0</v>
      </c>
      <c r="H142" s="53">
        <v>750</v>
      </c>
      <c r="I142" s="42">
        <v>0</v>
      </c>
      <c r="J142" s="42">
        <v>0</v>
      </c>
      <c r="K142" s="38">
        <f t="shared" si="89"/>
        <v>750</v>
      </c>
    </row>
    <row r="143" spans="1:11" ht="29.25" customHeight="1" x14ac:dyDescent="0.25">
      <c r="A143" s="69" t="s">
        <v>66</v>
      </c>
      <c r="B143" s="66" t="s">
        <v>7</v>
      </c>
      <c r="C143" s="4" t="s">
        <v>8</v>
      </c>
      <c r="D143" s="30">
        <f>D146+D149</f>
        <v>0</v>
      </c>
      <c r="E143" s="30">
        <f t="shared" ref="E143:J143" si="90">E146+E149</f>
        <v>100</v>
      </c>
      <c r="F143" s="30">
        <f t="shared" si="90"/>
        <v>0</v>
      </c>
      <c r="G143" s="30">
        <f t="shared" si="90"/>
        <v>550</v>
      </c>
      <c r="H143" s="53">
        <f t="shared" si="90"/>
        <v>593</v>
      </c>
      <c r="I143" s="42">
        <f t="shared" si="90"/>
        <v>585</v>
      </c>
      <c r="J143" s="42">
        <f t="shared" si="90"/>
        <v>625</v>
      </c>
      <c r="K143" s="38">
        <f t="shared" si="89"/>
        <v>2453</v>
      </c>
    </row>
    <row r="144" spans="1:11" ht="29.25" customHeight="1" x14ac:dyDescent="0.25">
      <c r="A144" s="70"/>
      <c r="B144" s="67"/>
      <c r="C144" s="4" t="s">
        <v>10</v>
      </c>
      <c r="D144" s="30">
        <f>D147+D150</f>
        <v>0</v>
      </c>
      <c r="E144" s="30">
        <f t="shared" ref="E144:J144" si="91">E147+E150</f>
        <v>100</v>
      </c>
      <c r="F144" s="30">
        <f t="shared" si="91"/>
        <v>0</v>
      </c>
      <c r="G144" s="30">
        <f t="shared" si="91"/>
        <v>0</v>
      </c>
      <c r="H144" s="53">
        <f t="shared" si="91"/>
        <v>0</v>
      </c>
      <c r="I144" s="42">
        <f t="shared" si="91"/>
        <v>0</v>
      </c>
      <c r="J144" s="42">
        <f t="shared" si="91"/>
        <v>0</v>
      </c>
      <c r="K144" s="38">
        <f t="shared" si="89"/>
        <v>100</v>
      </c>
    </row>
    <row r="145" spans="1:11" ht="27" customHeight="1" x14ac:dyDescent="0.25">
      <c r="A145" s="70"/>
      <c r="B145" s="68"/>
      <c r="C145" s="4" t="s">
        <v>14</v>
      </c>
      <c r="D145" s="30">
        <f>D148+D151</f>
        <v>0</v>
      </c>
      <c r="E145" s="30">
        <f t="shared" ref="E145:J145" si="92">E148+E151</f>
        <v>0</v>
      </c>
      <c r="F145" s="30">
        <f t="shared" si="92"/>
        <v>0</v>
      </c>
      <c r="G145" s="30">
        <f t="shared" si="92"/>
        <v>550</v>
      </c>
      <c r="H145" s="53">
        <f t="shared" si="92"/>
        <v>593</v>
      </c>
      <c r="I145" s="42">
        <f t="shared" si="92"/>
        <v>585</v>
      </c>
      <c r="J145" s="42">
        <f t="shared" si="92"/>
        <v>625</v>
      </c>
      <c r="K145" s="38">
        <f t="shared" si="89"/>
        <v>2353</v>
      </c>
    </row>
    <row r="146" spans="1:11" ht="27" customHeight="1" x14ac:dyDescent="0.25">
      <c r="A146" s="70"/>
      <c r="B146" s="66" t="s">
        <v>78</v>
      </c>
      <c r="C146" s="4" t="s">
        <v>8</v>
      </c>
      <c r="D146" s="30">
        <f>D147+D148</f>
        <v>0</v>
      </c>
      <c r="E146" s="30">
        <f t="shared" ref="E146:J146" si="93">E147+E148</f>
        <v>0</v>
      </c>
      <c r="F146" s="30">
        <f t="shared" si="93"/>
        <v>0</v>
      </c>
      <c r="G146" s="30">
        <f t="shared" si="93"/>
        <v>0</v>
      </c>
      <c r="H146" s="53">
        <f t="shared" si="93"/>
        <v>593</v>
      </c>
      <c r="I146" s="42">
        <f t="shared" si="93"/>
        <v>585</v>
      </c>
      <c r="J146" s="42">
        <f t="shared" si="93"/>
        <v>625</v>
      </c>
      <c r="K146" s="38">
        <f t="shared" si="89"/>
        <v>1803</v>
      </c>
    </row>
    <row r="147" spans="1:11" ht="27" customHeight="1" x14ac:dyDescent="0.25">
      <c r="A147" s="70"/>
      <c r="B147" s="67"/>
      <c r="C147" s="4" t="s">
        <v>10</v>
      </c>
      <c r="D147" s="30">
        <v>0</v>
      </c>
      <c r="E147" s="30">
        <v>0</v>
      </c>
      <c r="F147" s="30">
        <v>0</v>
      </c>
      <c r="G147" s="30">
        <v>0</v>
      </c>
      <c r="H147" s="53">
        <v>0</v>
      </c>
      <c r="I147" s="42">
        <v>0</v>
      </c>
      <c r="J147" s="42">
        <v>0</v>
      </c>
      <c r="K147" s="38">
        <f t="shared" si="89"/>
        <v>0</v>
      </c>
    </row>
    <row r="148" spans="1:11" ht="27" customHeight="1" x14ac:dyDescent="0.25">
      <c r="A148" s="70"/>
      <c r="B148" s="68"/>
      <c r="C148" s="4" t="s">
        <v>11</v>
      </c>
      <c r="D148" s="30">
        <v>0</v>
      </c>
      <c r="E148" s="30">
        <v>0</v>
      </c>
      <c r="F148" s="30">
        <v>0</v>
      </c>
      <c r="G148" s="30">
        <v>0</v>
      </c>
      <c r="H148" s="53">
        <v>593</v>
      </c>
      <c r="I148" s="42">
        <v>585</v>
      </c>
      <c r="J148" s="42">
        <v>625</v>
      </c>
      <c r="K148" s="38">
        <f t="shared" si="89"/>
        <v>1803</v>
      </c>
    </row>
    <row r="149" spans="1:11" ht="21" customHeight="1" x14ac:dyDescent="0.25">
      <c r="A149" s="70"/>
      <c r="B149" s="66" t="s">
        <v>15</v>
      </c>
      <c r="C149" s="4" t="s">
        <v>8</v>
      </c>
      <c r="D149" s="30">
        <f>D150+D151</f>
        <v>0</v>
      </c>
      <c r="E149" s="30">
        <f t="shared" ref="E149:J149" si="94">E150+E151</f>
        <v>100</v>
      </c>
      <c r="F149" s="30">
        <f t="shared" si="94"/>
        <v>0</v>
      </c>
      <c r="G149" s="30">
        <f t="shared" si="94"/>
        <v>550</v>
      </c>
      <c r="H149" s="53">
        <f t="shared" si="94"/>
        <v>0</v>
      </c>
      <c r="I149" s="42">
        <f t="shared" si="94"/>
        <v>0</v>
      </c>
      <c r="J149" s="42">
        <f t="shared" si="94"/>
        <v>0</v>
      </c>
      <c r="K149" s="38">
        <f t="shared" si="89"/>
        <v>650</v>
      </c>
    </row>
    <row r="150" spans="1:11" ht="29.25" customHeight="1" x14ac:dyDescent="0.25">
      <c r="A150" s="70"/>
      <c r="B150" s="67"/>
      <c r="C150" s="4" t="s">
        <v>10</v>
      </c>
      <c r="D150" s="30">
        <v>0</v>
      </c>
      <c r="E150" s="30">
        <v>100</v>
      </c>
      <c r="F150" s="30">
        <v>0</v>
      </c>
      <c r="G150" s="30">
        <v>0</v>
      </c>
      <c r="H150" s="53">
        <v>0</v>
      </c>
      <c r="I150" s="42">
        <v>0</v>
      </c>
      <c r="J150" s="42">
        <v>0</v>
      </c>
      <c r="K150" s="38">
        <f t="shared" si="89"/>
        <v>100</v>
      </c>
    </row>
    <row r="151" spans="1:11" ht="27.75" customHeight="1" x14ac:dyDescent="0.25">
      <c r="A151" s="71"/>
      <c r="B151" s="68"/>
      <c r="C151" s="4" t="s">
        <v>14</v>
      </c>
      <c r="D151" s="30">
        <v>0</v>
      </c>
      <c r="E151" s="30">
        <v>0</v>
      </c>
      <c r="F151" s="30">
        <v>0</v>
      </c>
      <c r="G151" s="30">
        <v>550</v>
      </c>
      <c r="H151" s="53">
        <v>0</v>
      </c>
      <c r="I151" s="42">
        <v>0</v>
      </c>
      <c r="J151" s="42">
        <v>0</v>
      </c>
      <c r="K151" s="38">
        <f t="shared" si="89"/>
        <v>550</v>
      </c>
    </row>
    <row r="152" spans="1:11" ht="21.75" customHeight="1" x14ac:dyDescent="0.25">
      <c r="A152" s="69" t="s">
        <v>37</v>
      </c>
      <c r="B152" s="66" t="s">
        <v>15</v>
      </c>
      <c r="C152" s="4" t="s">
        <v>8</v>
      </c>
      <c r="D152" s="30">
        <f>D153+D154</f>
        <v>0</v>
      </c>
      <c r="E152" s="30">
        <f t="shared" ref="E152:J152" si="95">E153+E154</f>
        <v>175</v>
      </c>
      <c r="F152" s="30">
        <f t="shared" si="95"/>
        <v>0</v>
      </c>
      <c r="G152" s="30">
        <f t="shared" si="95"/>
        <v>0</v>
      </c>
      <c r="H152" s="53">
        <f t="shared" si="95"/>
        <v>0</v>
      </c>
      <c r="I152" s="42">
        <f t="shared" si="95"/>
        <v>0</v>
      </c>
      <c r="J152" s="42">
        <f t="shared" si="95"/>
        <v>0</v>
      </c>
      <c r="K152" s="38">
        <f t="shared" si="89"/>
        <v>175</v>
      </c>
    </row>
    <row r="153" spans="1:11" ht="26.25" customHeight="1" x14ac:dyDescent="0.25">
      <c r="A153" s="70"/>
      <c r="B153" s="67"/>
      <c r="C153" s="4" t="s">
        <v>10</v>
      </c>
      <c r="D153" s="30">
        <v>0</v>
      </c>
      <c r="E153" s="30">
        <v>175</v>
      </c>
      <c r="F153" s="30">
        <v>0</v>
      </c>
      <c r="G153" s="30">
        <v>0</v>
      </c>
      <c r="H153" s="53">
        <v>0</v>
      </c>
      <c r="I153" s="42">
        <v>0</v>
      </c>
      <c r="J153" s="42">
        <v>0</v>
      </c>
      <c r="K153" s="38">
        <f t="shared" si="89"/>
        <v>175</v>
      </c>
    </row>
    <row r="154" spans="1:11" ht="27" customHeight="1" x14ac:dyDescent="0.25">
      <c r="A154" s="70"/>
      <c r="B154" s="68"/>
      <c r="C154" s="4" t="s">
        <v>14</v>
      </c>
      <c r="D154" s="30">
        <v>0</v>
      </c>
      <c r="E154" s="30">
        <v>0</v>
      </c>
      <c r="F154" s="30">
        <v>0</v>
      </c>
      <c r="G154" s="30">
        <v>0</v>
      </c>
      <c r="H154" s="53">
        <v>0</v>
      </c>
      <c r="I154" s="42">
        <v>0</v>
      </c>
      <c r="J154" s="42">
        <v>0</v>
      </c>
      <c r="K154" s="38">
        <f t="shared" si="89"/>
        <v>0</v>
      </c>
    </row>
    <row r="155" spans="1:11" ht="20.25" customHeight="1" x14ac:dyDescent="0.25">
      <c r="A155" s="69" t="s">
        <v>83</v>
      </c>
      <c r="B155" s="66" t="s">
        <v>15</v>
      </c>
      <c r="C155" s="4" t="s">
        <v>8</v>
      </c>
      <c r="D155" s="30">
        <f>D156+D157</f>
        <v>0</v>
      </c>
      <c r="E155" s="30">
        <f t="shared" ref="E155:J155" si="96">E156+E157</f>
        <v>120</v>
      </c>
      <c r="F155" s="30">
        <f t="shared" si="96"/>
        <v>0</v>
      </c>
      <c r="G155" s="30">
        <f t="shared" si="96"/>
        <v>0</v>
      </c>
      <c r="H155" s="53">
        <f t="shared" si="96"/>
        <v>0</v>
      </c>
      <c r="I155" s="42">
        <f t="shared" si="96"/>
        <v>0</v>
      </c>
      <c r="J155" s="42">
        <f t="shared" si="96"/>
        <v>0</v>
      </c>
      <c r="K155" s="38">
        <f t="shared" si="89"/>
        <v>120</v>
      </c>
    </row>
    <row r="156" spans="1:11" ht="29.25" customHeight="1" x14ac:dyDescent="0.25">
      <c r="A156" s="70"/>
      <c r="B156" s="67"/>
      <c r="C156" s="4" t="s">
        <v>10</v>
      </c>
      <c r="D156" s="30">
        <v>0</v>
      </c>
      <c r="E156" s="30">
        <v>120</v>
      </c>
      <c r="F156" s="30">
        <v>0</v>
      </c>
      <c r="G156" s="30">
        <v>0</v>
      </c>
      <c r="H156" s="53">
        <v>0</v>
      </c>
      <c r="I156" s="42">
        <v>0</v>
      </c>
      <c r="J156" s="42">
        <v>0</v>
      </c>
      <c r="K156" s="38">
        <f t="shared" si="89"/>
        <v>120</v>
      </c>
    </row>
    <row r="157" spans="1:11" ht="30" customHeight="1" x14ac:dyDescent="0.25">
      <c r="A157" s="70"/>
      <c r="B157" s="68"/>
      <c r="C157" s="4" t="s">
        <v>14</v>
      </c>
      <c r="D157" s="30">
        <v>0</v>
      </c>
      <c r="E157" s="30">
        <v>0</v>
      </c>
      <c r="F157" s="30">
        <v>0</v>
      </c>
      <c r="G157" s="30">
        <v>0</v>
      </c>
      <c r="H157" s="53">
        <v>0</v>
      </c>
      <c r="I157" s="42">
        <v>0</v>
      </c>
      <c r="J157" s="42">
        <v>0</v>
      </c>
      <c r="K157" s="38">
        <f t="shared" si="89"/>
        <v>0</v>
      </c>
    </row>
    <row r="158" spans="1:11" ht="18.75" customHeight="1" x14ac:dyDescent="0.25">
      <c r="A158" s="69" t="s">
        <v>38</v>
      </c>
      <c r="B158" s="66" t="s">
        <v>15</v>
      </c>
      <c r="C158" s="4" t="s">
        <v>8</v>
      </c>
      <c r="D158" s="30">
        <f>D159</f>
        <v>0</v>
      </c>
      <c r="E158" s="30">
        <f t="shared" ref="E158:J158" si="97">E159</f>
        <v>0</v>
      </c>
      <c r="F158" s="30">
        <f t="shared" si="97"/>
        <v>1753</v>
      </c>
      <c r="G158" s="30">
        <f t="shared" si="97"/>
        <v>0</v>
      </c>
      <c r="H158" s="53">
        <f t="shared" si="97"/>
        <v>0</v>
      </c>
      <c r="I158" s="42">
        <f t="shared" si="97"/>
        <v>0</v>
      </c>
      <c r="J158" s="42">
        <f t="shared" si="97"/>
        <v>0</v>
      </c>
      <c r="K158" s="38">
        <f t="shared" si="89"/>
        <v>1753</v>
      </c>
    </row>
    <row r="159" spans="1:11" ht="27.75" customHeight="1" x14ac:dyDescent="0.25">
      <c r="A159" s="71"/>
      <c r="B159" s="68"/>
      <c r="C159" s="4" t="s">
        <v>10</v>
      </c>
      <c r="D159" s="30">
        <v>0</v>
      </c>
      <c r="E159" s="30">
        <v>0</v>
      </c>
      <c r="F159" s="30">
        <v>1753</v>
      </c>
      <c r="G159" s="30">
        <v>0</v>
      </c>
      <c r="H159" s="53">
        <v>0</v>
      </c>
      <c r="I159" s="42">
        <v>0</v>
      </c>
      <c r="J159" s="42">
        <v>0</v>
      </c>
      <c r="K159" s="38">
        <f t="shared" si="89"/>
        <v>1753</v>
      </c>
    </row>
    <row r="160" spans="1:11" ht="27.75" customHeight="1" x14ac:dyDescent="0.25">
      <c r="A160" s="69" t="s">
        <v>39</v>
      </c>
      <c r="B160" s="66" t="s">
        <v>15</v>
      </c>
      <c r="C160" s="4" t="s">
        <v>8</v>
      </c>
      <c r="D160" s="24">
        <f>D161+D162</f>
        <v>2000</v>
      </c>
      <c r="E160" s="24">
        <f t="shared" ref="E160:J160" si="98">E161+E162</f>
        <v>0</v>
      </c>
      <c r="F160" s="24">
        <f t="shared" si="98"/>
        <v>0</v>
      </c>
      <c r="G160" s="24">
        <f t="shared" si="98"/>
        <v>0</v>
      </c>
      <c r="H160" s="54">
        <f t="shared" si="98"/>
        <v>0</v>
      </c>
      <c r="I160" s="43">
        <f t="shared" si="98"/>
        <v>0</v>
      </c>
      <c r="J160" s="43">
        <f t="shared" si="98"/>
        <v>0</v>
      </c>
      <c r="K160" s="38">
        <f t="shared" si="89"/>
        <v>2000</v>
      </c>
    </row>
    <row r="161" spans="1:11" ht="27.75" customHeight="1" x14ac:dyDescent="0.25">
      <c r="A161" s="70"/>
      <c r="B161" s="67"/>
      <c r="C161" s="4" t="s">
        <v>10</v>
      </c>
      <c r="D161" s="24">
        <v>2000</v>
      </c>
      <c r="E161" s="23">
        <v>0</v>
      </c>
      <c r="F161" s="24">
        <v>0</v>
      </c>
      <c r="G161" s="24">
        <v>0</v>
      </c>
      <c r="H161" s="54">
        <v>0</v>
      </c>
      <c r="I161" s="43">
        <v>0</v>
      </c>
      <c r="J161" s="43">
        <v>0</v>
      </c>
      <c r="K161" s="38">
        <f>SUM(D161:J161)</f>
        <v>2000</v>
      </c>
    </row>
    <row r="162" spans="1:11" ht="29.25" customHeight="1" x14ac:dyDescent="0.25">
      <c r="A162" s="71"/>
      <c r="B162" s="68"/>
      <c r="C162" s="5" t="s">
        <v>11</v>
      </c>
      <c r="D162" s="31">
        <v>0</v>
      </c>
      <c r="E162" s="23">
        <v>0</v>
      </c>
      <c r="F162" s="24">
        <v>0</v>
      </c>
      <c r="G162" s="24">
        <v>0</v>
      </c>
      <c r="H162" s="54">
        <v>0</v>
      </c>
      <c r="I162" s="43">
        <v>0</v>
      </c>
      <c r="J162" s="43">
        <v>0</v>
      </c>
      <c r="K162" s="38">
        <f t="shared" si="89"/>
        <v>0</v>
      </c>
    </row>
    <row r="163" spans="1:11" ht="29.25" customHeight="1" x14ac:dyDescent="0.25">
      <c r="A163" s="69" t="s">
        <v>96</v>
      </c>
      <c r="B163" s="92" t="s">
        <v>7</v>
      </c>
      <c r="C163" s="4" t="s">
        <v>8</v>
      </c>
      <c r="D163" s="22">
        <f>D164+D165++D166</f>
        <v>0</v>
      </c>
      <c r="E163" s="22">
        <f t="shared" ref="E163:J163" si="99">E164+E165++E166</f>
        <v>8444.2000000000007</v>
      </c>
      <c r="F163" s="22">
        <f t="shared" si="99"/>
        <v>25532.400000000001</v>
      </c>
      <c r="G163" s="22">
        <f t="shared" si="99"/>
        <v>27067.1</v>
      </c>
      <c r="H163" s="55">
        <f t="shared" si="99"/>
        <v>44627</v>
      </c>
      <c r="I163" s="44">
        <f t="shared" si="99"/>
        <v>10000</v>
      </c>
      <c r="J163" s="44">
        <f t="shared" si="99"/>
        <v>5000</v>
      </c>
      <c r="K163" s="38">
        <f t="shared" si="89"/>
        <v>120670.70000000001</v>
      </c>
    </row>
    <row r="164" spans="1:11" ht="29.25" customHeight="1" x14ac:dyDescent="0.25">
      <c r="A164" s="70"/>
      <c r="B164" s="93"/>
      <c r="C164" s="4" t="s">
        <v>10</v>
      </c>
      <c r="D164" s="22">
        <f>D168+D172</f>
        <v>0</v>
      </c>
      <c r="E164" s="22">
        <f t="shared" ref="E164:J164" si="100">E168+E172</f>
        <v>0</v>
      </c>
      <c r="F164" s="22">
        <f t="shared" si="100"/>
        <v>2000</v>
      </c>
      <c r="G164" s="22">
        <f t="shared" si="100"/>
        <v>0</v>
      </c>
      <c r="H164" s="55">
        <f t="shared" si="100"/>
        <v>0</v>
      </c>
      <c r="I164" s="44">
        <f t="shared" si="100"/>
        <v>0</v>
      </c>
      <c r="J164" s="44">
        <f t="shared" si="100"/>
        <v>0</v>
      </c>
      <c r="K164" s="38">
        <f t="shared" si="89"/>
        <v>2000</v>
      </c>
    </row>
    <row r="165" spans="1:11" ht="29.25" customHeight="1" x14ac:dyDescent="0.25">
      <c r="A165" s="70"/>
      <c r="B165" s="93"/>
      <c r="C165" s="4" t="s">
        <v>14</v>
      </c>
      <c r="D165" s="22">
        <f>D169+D173</f>
        <v>0</v>
      </c>
      <c r="E165" s="22">
        <f t="shared" ref="E165:J165" si="101">E169+E173</f>
        <v>8444.2000000000007</v>
      </c>
      <c r="F165" s="22">
        <f t="shared" si="101"/>
        <v>23532.400000000001</v>
      </c>
      <c r="G165" s="22">
        <f t="shared" si="101"/>
        <v>24167.1</v>
      </c>
      <c r="H165" s="55">
        <f t="shared" si="101"/>
        <v>44627</v>
      </c>
      <c r="I165" s="44">
        <f t="shared" si="101"/>
        <v>10000</v>
      </c>
      <c r="J165" s="44">
        <f t="shared" si="101"/>
        <v>5000</v>
      </c>
      <c r="K165" s="38">
        <f t="shared" si="89"/>
        <v>115770.7</v>
      </c>
    </row>
    <row r="166" spans="1:11" ht="29.25" customHeight="1" x14ac:dyDescent="0.25">
      <c r="A166" s="70"/>
      <c r="B166" s="94"/>
      <c r="C166" s="16" t="s">
        <v>61</v>
      </c>
      <c r="D166" s="22">
        <f>D170+D174</f>
        <v>0</v>
      </c>
      <c r="E166" s="22">
        <f t="shared" ref="E166:J166" si="102">E170+E174</f>
        <v>0</v>
      </c>
      <c r="F166" s="22">
        <f t="shared" si="102"/>
        <v>0</v>
      </c>
      <c r="G166" s="22">
        <f t="shared" si="102"/>
        <v>2900</v>
      </c>
      <c r="H166" s="55">
        <f t="shared" si="102"/>
        <v>0</v>
      </c>
      <c r="I166" s="44">
        <f t="shared" si="102"/>
        <v>0</v>
      </c>
      <c r="J166" s="44">
        <f t="shared" si="102"/>
        <v>0</v>
      </c>
      <c r="K166" s="45">
        <f t="shared" si="89"/>
        <v>2900</v>
      </c>
    </row>
    <row r="167" spans="1:11" ht="29.25" customHeight="1" x14ac:dyDescent="0.25">
      <c r="A167" s="70"/>
      <c r="B167" s="66" t="s">
        <v>78</v>
      </c>
      <c r="C167" s="4" t="s">
        <v>8</v>
      </c>
      <c r="D167" s="24">
        <v>0</v>
      </c>
      <c r="E167" s="23">
        <f t="shared" ref="E167:J167" si="103">E168+E169+E170</f>
        <v>8444.2000000000007</v>
      </c>
      <c r="F167" s="23">
        <f t="shared" si="103"/>
        <v>25532.400000000001</v>
      </c>
      <c r="G167" s="23">
        <f t="shared" si="103"/>
        <v>26467.1</v>
      </c>
      <c r="H167" s="56">
        <f t="shared" si="103"/>
        <v>44627</v>
      </c>
      <c r="I167" s="45">
        <f t="shared" si="103"/>
        <v>10000</v>
      </c>
      <c r="J167" s="45">
        <f t="shared" si="103"/>
        <v>5000</v>
      </c>
      <c r="K167" s="38">
        <f t="shared" si="89"/>
        <v>120070.70000000001</v>
      </c>
    </row>
    <row r="168" spans="1:11" ht="29.25" customHeight="1" x14ac:dyDescent="0.25">
      <c r="A168" s="70"/>
      <c r="B168" s="67"/>
      <c r="C168" s="4" t="s">
        <v>10</v>
      </c>
      <c r="D168" s="24">
        <v>0</v>
      </c>
      <c r="E168" s="23">
        <v>0</v>
      </c>
      <c r="F168" s="23">
        <v>2000</v>
      </c>
      <c r="G168" s="23">
        <v>0</v>
      </c>
      <c r="H168" s="56">
        <v>0</v>
      </c>
      <c r="I168" s="43">
        <v>0</v>
      </c>
      <c r="J168" s="43">
        <v>0</v>
      </c>
      <c r="K168" s="38">
        <f t="shared" si="89"/>
        <v>2000</v>
      </c>
    </row>
    <row r="169" spans="1:11" ht="29.25" customHeight="1" x14ac:dyDescent="0.25">
      <c r="A169" s="70"/>
      <c r="B169" s="67"/>
      <c r="C169" s="4" t="s">
        <v>14</v>
      </c>
      <c r="D169" s="24">
        <v>0</v>
      </c>
      <c r="E169" s="23">
        <v>8444.2000000000007</v>
      </c>
      <c r="F169" s="24">
        <v>23532.400000000001</v>
      </c>
      <c r="G169" s="24">
        <v>23567.1</v>
      </c>
      <c r="H169" s="54">
        <v>44627</v>
      </c>
      <c r="I169" s="43">
        <v>10000</v>
      </c>
      <c r="J169" s="43">
        <v>5000</v>
      </c>
      <c r="K169" s="38">
        <f t="shared" si="89"/>
        <v>115170.7</v>
      </c>
    </row>
    <row r="170" spans="1:11" ht="29.25" customHeight="1" x14ac:dyDescent="0.25">
      <c r="A170" s="70"/>
      <c r="B170" s="68"/>
      <c r="C170" s="16" t="s">
        <v>61</v>
      </c>
      <c r="D170" s="22">
        <v>0</v>
      </c>
      <c r="E170" s="22">
        <v>0</v>
      </c>
      <c r="F170" s="22">
        <v>0</v>
      </c>
      <c r="G170" s="22">
        <v>2900</v>
      </c>
      <c r="H170" s="55">
        <v>0</v>
      </c>
      <c r="I170" s="44">
        <v>0</v>
      </c>
      <c r="J170" s="44">
        <v>0</v>
      </c>
      <c r="K170" s="38">
        <f t="shared" si="89"/>
        <v>2900</v>
      </c>
    </row>
    <row r="171" spans="1:11" ht="29.25" customHeight="1" x14ac:dyDescent="0.25">
      <c r="A171" s="99"/>
      <c r="B171" s="66" t="s">
        <v>63</v>
      </c>
      <c r="C171" s="4" t="s">
        <v>8</v>
      </c>
      <c r="D171" s="32">
        <f>D172+D173+D174</f>
        <v>0</v>
      </c>
      <c r="E171" s="32">
        <f t="shared" ref="E171:J171" si="104">E172+E173+E174</f>
        <v>0</v>
      </c>
      <c r="F171" s="32">
        <f t="shared" si="104"/>
        <v>0</v>
      </c>
      <c r="G171" s="32">
        <f t="shared" si="104"/>
        <v>600</v>
      </c>
      <c r="H171" s="57">
        <f t="shared" si="104"/>
        <v>0</v>
      </c>
      <c r="I171" s="46">
        <f t="shared" si="104"/>
        <v>0</v>
      </c>
      <c r="J171" s="46">
        <f t="shared" si="104"/>
        <v>0</v>
      </c>
      <c r="K171" s="38">
        <f t="shared" si="89"/>
        <v>600</v>
      </c>
    </row>
    <row r="172" spans="1:11" ht="29.25" customHeight="1" x14ac:dyDescent="0.25">
      <c r="A172" s="99"/>
      <c r="B172" s="73"/>
      <c r="C172" s="4" t="s">
        <v>10</v>
      </c>
      <c r="D172" s="32">
        <v>0</v>
      </c>
      <c r="E172" s="32">
        <v>0</v>
      </c>
      <c r="F172" s="32">
        <v>0</v>
      </c>
      <c r="G172" s="32">
        <v>0</v>
      </c>
      <c r="H172" s="57">
        <v>0</v>
      </c>
      <c r="I172" s="46">
        <v>0</v>
      </c>
      <c r="J172" s="46">
        <v>0</v>
      </c>
      <c r="K172" s="38">
        <f t="shared" si="89"/>
        <v>0</v>
      </c>
    </row>
    <row r="173" spans="1:11" ht="29.25" customHeight="1" x14ac:dyDescent="0.25">
      <c r="A173" s="99"/>
      <c r="B173" s="73"/>
      <c r="C173" s="4" t="s">
        <v>14</v>
      </c>
      <c r="D173" s="32">
        <v>0</v>
      </c>
      <c r="E173" s="32">
        <v>0</v>
      </c>
      <c r="F173" s="32">
        <v>0</v>
      </c>
      <c r="G173" s="32">
        <v>600</v>
      </c>
      <c r="H173" s="57">
        <v>0</v>
      </c>
      <c r="I173" s="46">
        <v>0</v>
      </c>
      <c r="J173" s="46">
        <v>0</v>
      </c>
      <c r="K173" s="38">
        <f t="shared" si="89"/>
        <v>600</v>
      </c>
    </row>
    <row r="174" spans="1:11" ht="29.25" customHeight="1" x14ac:dyDescent="0.25">
      <c r="A174" s="99"/>
      <c r="B174" s="73"/>
      <c r="C174" s="16" t="s">
        <v>61</v>
      </c>
      <c r="D174" s="32">
        <v>0</v>
      </c>
      <c r="E174" s="32">
        <v>0</v>
      </c>
      <c r="F174" s="32">
        <v>0</v>
      </c>
      <c r="G174" s="32">
        <v>0</v>
      </c>
      <c r="H174" s="57">
        <v>0</v>
      </c>
      <c r="I174" s="46">
        <v>0</v>
      </c>
      <c r="J174" s="46">
        <v>0</v>
      </c>
      <c r="K174" s="38">
        <f t="shared" ref="K174:K181" si="105">SUM(D174:J174)</f>
        <v>0</v>
      </c>
    </row>
    <row r="175" spans="1:11" ht="29.25" customHeight="1" x14ac:dyDescent="0.25">
      <c r="A175" s="113" t="s">
        <v>68</v>
      </c>
      <c r="B175" s="72" t="s">
        <v>7</v>
      </c>
      <c r="C175" s="4" t="s">
        <v>8</v>
      </c>
      <c r="D175" s="32">
        <f>D179+D183</f>
        <v>0</v>
      </c>
      <c r="E175" s="32">
        <f t="shared" ref="E175:J175" si="106">E179+E183</f>
        <v>2877</v>
      </c>
      <c r="F175" s="32">
        <f t="shared" si="106"/>
        <v>612.20000000000005</v>
      </c>
      <c r="G175" s="32">
        <f t="shared" si="106"/>
        <v>2550.8000000000002</v>
      </c>
      <c r="H175" s="57">
        <f t="shared" si="106"/>
        <v>918.30000000000007</v>
      </c>
      <c r="I175" s="46">
        <f t="shared" si="106"/>
        <v>0</v>
      </c>
      <c r="J175" s="46">
        <f t="shared" si="106"/>
        <v>0</v>
      </c>
      <c r="K175" s="38">
        <f t="shared" si="105"/>
        <v>6958.3</v>
      </c>
    </row>
    <row r="176" spans="1:11" ht="29.25" customHeight="1" x14ac:dyDescent="0.25">
      <c r="A176" s="99"/>
      <c r="B176" s="73"/>
      <c r="C176" s="4" t="s">
        <v>9</v>
      </c>
      <c r="D176" s="32">
        <f>D180+D184</f>
        <v>0</v>
      </c>
      <c r="E176" s="32">
        <f t="shared" ref="E176:J176" si="107">E180+E184</f>
        <v>2819.7</v>
      </c>
      <c r="F176" s="32">
        <f t="shared" si="107"/>
        <v>600</v>
      </c>
      <c r="G176" s="32">
        <f t="shared" si="107"/>
        <v>2500</v>
      </c>
      <c r="H176" s="57">
        <f>H180+H184</f>
        <v>900</v>
      </c>
      <c r="I176" s="46">
        <f t="shared" si="107"/>
        <v>0</v>
      </c>
      <c r="J176" s="46">
        <f t="shared" si="107"/>
        <v>0</v>
      </c>
      <c r="K176" s="45">
        <f t="shared" si="105"/>
        <v>6819.7</v>
      </c>
    </row>
    <row r="177" spans="1:12" ht="29.25" customHeight="1" x14ac:dyDescent="0.25">
      <c r="A177" s="99"/>
      <c r="B177" s="73"/>
      <c r="C177" s="4" t="s">
        <v>10</v>
      </c>
      <c r="D177" s="32">
        <f>D181+D185</f>
        <v>0</v>
      </c>
      <c r="E177" s="32">
        <f t="shared" ref="E177:J177" si="108">E181+E185</f>
        <v>28.5</v>
      </c>
      <c r="F177" s="32">
        <f t="shared" si="108"/>
        <v>6.1</v>
      </c>
      <c r="G177" s="32">
        <f t="shared" si="108"/>
        <v>25.3</v>
      </c>
      <c r="H177" s="57">
        <f t="shared" si="108"/>
        <v>9.1</v>
      </c>
      <c r="I177" s="46">
        <f t="shared" si="108"/>
        <v>0</v>
      </c>
      <c r="J177" s="46">
        <f t="shared" si="108"/>
        <v>0</v>
      </c>
      <c r="K177" s="45">
        <f t="shared" si="105"/>
        <v>69</v>
      </c>
    </row>
    <row r="178" spans="1:12" ht="29.25" customHeight="1" x14ac:dyDescent="0.25">
      <c r="A178" s="99"/>
      <c r="B178" s="73"/>
      <c r="C178" s="4" t="s">
        <v>11</v>
      </c>
      <c r="D178" s="32">
        <f>D182+D186</f>
        <v>0</v>
      </c>
      <c r="E178" s="32">
        <f t="shared" ref="E178:J178" si="109">E182+E186</f>
        <v>28.8</v>
      </c>
      <c r="F178" s="32">
        <f t="shared" si="109"/>
        <v>6.1</v>
      </c>
      <c r="G178" s="32">
        <f t="shared" si="109"/>
        <v>25.5</v>
      </c>
      <c r="H178" s="57">
        <f t="shared" si="109"/>
        <v>9.1999999999999993</v>
      </c>
      <c r="I178" s="46">
        <f t="shared" si="109"/>
        <v>0</v>
      </c>
      <c r="J178" s="46">
        <f t="shared" si="109"/>
        <v>0</v>
      </c>
      <c r="K178" s="45">
        <f t="shared" si="105"/>
        <v>69.599999999999994</v>
      </c>
    </row>
    <row r="179" spans="1:12" ht="29.25" customHeight="1" x14ac:dyDescent="0.25">
      <c r="A179" s="99"/>
      <c r="B179" s="72" t="s">
        <v>78</v>
      </c>
      <c r="C179" s="18" t="s">
        <v>8</v>
      </c>
      <c r="D179" s="33">
        <f>D180+D181+D182</f>
        <v>0</v>
      </c>
      <c r="E179" s="33">
        <f t="shared" ref="E179:J179" si="110">E180+E181+E182</f>
        <v>0</v>
      </c>
      <c r="F179" s="33">
        <f t="shared" si="110"/>
        <v>0</v>
      </c>
      <c r="G179" s="33">
        <f t="shared" si="110"/>
        <v>0</v>
      </c>
      <c r="H179" s="58">
        <f t="shared" si="110"/>
        <v>918.30000000000007</v>
      </c>
      <c r="I179" s="47">
        <f t="shared" si="110"/>
        <v>0</v>
      </c>
      <c r="J179" s="47">
        <f t="shared" si="110"/>
        <v>0</v>
      </c>
      <c r="K179" s="38">
        <f t="shared" si="105"/>
        <v>918.30000000000007</v>
      </c>
    </row>
    <row r="180" spans="1:12" ht="29.25" customHeight="1" x14ac:dyDescent="0.25">
      <c r="A180" s="99"/>
      <c r="B180" s="73"/>
      <c r="C180" s="18" t="s">
        <v>9</v>
      </c>
      <c r="D180" s="32">
        <v>0</v>
      </c>
      <c r="E180" s="32">
        <v>0</v>
      </c>
      <c r="F180" s="32">
        <v>0</v>
      </c>
      <c r="G180" s="32">
        <v>0</v>
      </c>
      <c r="H180" s="57">
        <v>900</v>
      </c>
      <c r="I180" s="46">
        <v>0</v>
      </c>
      <c r="J180" s="46">
        <v>0</v>
      </c>
      <c r="K180" s="38">
        <f t="shared" si="105"/>
        <v>900</v>
      </c>
    </row>
    <row r="181" spans="1:12" ht="29.25" customHeight="1" x14ac:dyDescent="0.25">
      <c r="A181" s="99"/>
      <c r="B181" s="73"/>
      <c r="C181" s="18" t="s">
        <v>10</v>
      </c>
      <c r="D181" s="32">
        <v>0</v>
      </c>
      <c r="E181" s="32">
        <v>0</v>
      </c>
      <c r="F181" s="32">
        <v>0</v>
      </c>
      <c r="G181" s="32">
        <v>0</v>
      </c>
      <c r="H181" s="57">
        <v>9.1</v>
      </c>
      <c r="I181" s="46">
        <v>0</v>
      </c>
      <c r="J181" s="46">
        <v>0</v>
      </c>
      <c r="K181" s="38">
        <f t="shared" si="105"/>
        <v>9.1</v>
      </c>
    </row>
    <row r="182" spans="1:12" ht="29.25" customHeight="1" x14ac:dyDescent="0.25">
      <c r="A182" s="99"/>
      <c r="B182" s="74"/>
      <c r="C182" s="18" t="s">
        <v>11</v>
      </c>
      <c r="D182" s="32">
        <v>0</v>
      </c>
      <c r="E182" s="32">
        <v>0</v>
      </c>
      <c r="F182" s="32">
        <v>0</v>
      </c>
      <c r="G182" s="32">
        <v>0</v>
      </c>
      <c r="H182" s="57">
        <v>9.1999999999999993</v>
      </c>
      <c r="I182" s="46">
        <v>0</v>
      </c>
      <c r="J182" s="46">
        <v>0</v>
      </c>
      <c r="K182" s="38">
        <f t="shared" si="89"/>
        <v>9.1999999999999993</v>
      </c>
    </row>
    <row r="183" spans="1:12" ht="29.25" customHeight="1" x14ac:dyDescent="0.25">
      <c r="A183" s="99"/>
      <c r="B183" s="66" t="s">
        <v>15</v>
      </c>
      <c r="C183" s="18" t="s">
        <v>8</v>
      </c>
      <c r="D183" s="33">
        <v>0</v>
      </c>
      <c r="E183" s="34">
        <f>SUM(E184:E186)</f>
        <v>2877</v>
      </c>
      <c r="F183" s="34">
        <f t="shared" ref="F183:J183" si="111">SUM(F184:F186)</f>
        <v>612.20000000000005</v>
      </c>
      <c r="G183" s="34">
        <f>SUM(G184:G186)</f>
        <v>2550.8000000000002</v>
      </c>
      <c r="H183" s="59">
        <f t="shared" si="111"/>
        <v>0</v>
      </c>
      <c r="I183" s="48">
        <f t="shared" si="111"/>
        <v>0</v>
      </c>
      <c r="J183" s="48">
        <f t="shared" si="111"/>
        <v>0</v>
      </c>
      <c r="K183" s="38">
        <f t="shared" si="89"/>
        <v>6040</v>
      </c>
    </row>
    <row r="184" spans="1:12" ht="29.25" customHeight="1" x14ac:dyDescent="0.25">
      <c r="A184" s="99"/>
      <c r="B184" s="67"/>
      <c r="C184" s="4" t="s">
        <v>9</v>
      </c>
      <c r="D184" s="24">
        <v>0</v>
      </c>
      <c r="E184" s="23">
        <v>2819.7</v>
      </c>
      <c r="F184" s="24">
        <v>600</v>
      </c>
      <c r="G184" s="24">
        <v>2500</v>
      </c>
      <c r="H184" s="54">
        <v>0</v>
      </c>
      <c r="I184" s="43">
        <v>0</v>
      </c>
      <c r="J184" s="43">
        <v>0</v>
      </c>
      <c r="K184" s="38">
        <f t="shared" si="89"/>
        <v>5919.7</v>
      </c>
    </row>
    <row r="185" spans="1:12" ht="29.25" customHeight="1" x14ac:dyDescent="0.25">
      <c r="A185" s="99"/>
      <c r="B185" s="67"/>
      <c r="C185" s="5" t="s">
        <v>10</v>
      </c>
      <c r="D185" s="24">
        <v>0</v>
      </c>
      <c r="E185" s="23">
        <v>28.5</v>
      </c>
      <c r="F185" s="24">
        <v>6.1</v>
      </c>
      <c r="G185" s="24">
        <v>25.3</v>
      </c>
      <c r="H185" s="54">
        <v>0</v>
      </c>
      <c r="I185" s="43">
        <v>0</v>
      </c>
      <c r="J185" s="43">
        <v>0</v>
      </c>
      <c r="K185" s="38">
        <f t="shared" si="89"/>
        <v>59.900000000000006</v>
      </c>
      <c r="L185" s="35"/>
    </row>
    <row r="186" spans="1:12" ht="29.25" customHeight="1" x14ac:dyDescent="0.25">
      <c r="A186" s="114"/>
      <c r="B186" s="68"/>
      <c r="C186" s="4" t="s">
        <v>14</v>
      </c>
      <c r="D186" s="24">
        <v>0</v>
      </c>
      <c r="E186" s="23">
        <v>28.8</v>
      </c>
      <c r="F186" s="24">
        <v>6.1</v>
      </c>
      <c r="G186" s="24">
        <v>25.5</v>
      </c>
      <c r="H186" s="54">
        <v>0</v>
      </c>
      <c r="I186" s="43">
        <v>0</v>
      </c>
      <c r="J186" s="43">
        <v>0</v>
      </c>
      <c r="K186" s="38">
        <f t="shared" si="89"/>
        <v>60.4</v>
      </c>
      <c r="L186" s="35"/>
    </row>
    <row r="187" spans="1:12" ht="29.25" customHeight="1" x14ac:dyDescent="0.25">
      <c r="A187" s="62" t="s">
        <v>40</v>
      </c>
      <c r="B187" s="21" t="s">
        <v>15</v>
      </c>
      <c r="C187" s="7" t="s">
        <v>22</v>
      </c>
      <c r="D187" s="24">
        <v>0</v>
      </c>
      <c r="E187" s="23">
        <f>E188+E189</f>
        <v>1764</v>
      </c>
      <c r="F187" s="23">
        <f t="shared" ref="F187:J187" si="112">F188+F189</f>
        <v>0</v>
      </c>
      <c r="G187" s="23">
        <f t="shared" si="112"/>
        <v>2669</v>
      </c>
      <c r="H187" s="56">
        <f t="shared" si="112"/>
        <v>0</v>
      </c>
      <c r="I187" s="45">
        <f t="shared" si="112"/>
        <v>0</v>
      </c>
      <c r="J187" s="45">
        <f t="shared" si="112"/>
        <v>0</v>
      </c>
      <c r="K187" s="38">
        <f t="shared" si="89"/>
        <v>4433</v>
      </c>
      <c r="L187" s="36"/>
    </row>
    <row r="188" spans="1:12" ht="29.25" customHeight="1" x14ac:dyDescent="0.25">
      <c r="A188" s="83"/>
      <c r="B188" s="17"/>
      <c r="C188" s="7" t="s">
        <v>10</v>
      </c>
      <c r="D188" s="24">
        <v>0</v>
      </c>
      <c r="E188" s="23">
        <v>1764</v>
      </c>
      <c r="F188" s="24">
        <v>0</v>
      </c>
      <c r="G188" s="24">
        <v>2633</v>
      </c>
      <c r="H188" s="54">
        <v>0</v>
      </c>
      <c r="I188" s="43">
        <v>0</v>
      </c>
      <c r="J188" s="43">
        <v>0</v>
      </c>
      <c r="K188" s="38">
        <f t="shared" si="89"/>
        <v>4397</v>
      </c>
      <c r="L188" s="36"/>
    </row>
    <row r="189" spans="1:12" ht="29.25" customHeight="1" x14ac:dyDescent="0.25">
      <c r="A189" s="84"/>
      <c r="B189" s="17"/>
      <c r="C189" s="7" t="s">
        <v>11</v>
      </c>
      <c r="D189" s="24">
        <v>0</v>
      </c>
      <c r="E189" s="23">
        <v>0</v>
      </c>
      <c r="F189" s="24">
        <v>0</v>
      </c>
      <c r="G189" s="24">
        <v>36</v>
      </c>
      <c r="H189" s="54">
        <v>0</v>
      </c>
      <c r="I189" s="43">
        <v>0</v>
      </c>
      <c r="J189" s="43">
        <v>0</v>
      </c>
      <c r="K189" s="38">
        <f t="shared" si="89"/>
        <v>36</v>
      </c>
      <c r="L189" s="36"/>
    </row>
    <row r="190" spans="1:12" ht="29.25" customHeight="1" x14ac:dyDescent="0.25">
      <c r="A190" s="62" t="s">
        <v>84</v>
      </c>
      <c r="B190" s="76" t="s">
        <v>15</v>
      </c>
      <c r="C190" s="7" t="s">
        <v>22</v>
      </c>
      <c r="D190" s="24">
        <f>D191</f>
        <v>0</v>
      </c>
      <c r="E190" s="24">
        <f t="shared" ref="E190:J190" si="113">E191</f>
        <v>0</v>
      </c>
      <c r="F190" s="24">
        <f t="shared" si="113"/>
        <v>83.7</v>
      </c>
      <c r="G190" s="24">
        <f t="shared" si="113"/>
        <v>0</v>
      </c>
      <c r="H190" s="54">
        <f t="shared" si="113"/>
        <v>0</v>
      </c>
      <c r="I190" s="43">
        <f t="shared" si="113"/>
        <v>0</v>
      </c>
      <c r="J190" s="43">
        <f t="shared" si="113"/>
        <v>0</v>
      </c>
      <c r="K190" s="38">
        <f t="shared" si="89"/>
        <v>83.7</v>
      </c>
      <c r="L190" s="36"/>
    </row>
    <row r="191" spans="1:12" ht="29.25" customHeight="1" x14ac:dyDescent="0.25">
      <c r="A191" s="71"/>
      <c r="B191" s="68"/>
      <c r="C191" s="7" t="s">
        <v>11</v>
      </c>
      <c r="D191" s="24">
        <v>0</v>
      </c>
      <c r="E191" s="23">
        <v>0</v>
      </c>
      <c r="F191" s="24">
        <v>83.7</v>
      </c>
      <c r="G191" s="24">
        <v>0</v>
      </c>
      <c r="H191" s="54">
        <v>0</v>
      </c>
      <c r="I191" s="43">
        <v>0</v>
      </c>
      <c r="J191" s="43">
        <v>0</v>
      </c>
      <c r="K191" s="38">
        <f t="shared" si="89"/>
        <v>83.7</v>
      </c>
      <c r="L191" s="36"/>
    </row>
    <row r="192" spans="1:12" ht="29.25" customHeight="1" x14ac:dyDescent="0.25">
      <c r="A192" s="20" t="s">
        <v>85</v>
      </c>
      <c r="B192" s="66" t="s">
        <v>78</v>
      </c>
      <c r="C192" s="7" t="s">
        <v>22</v>
      </c>
      <c r="D192" s="24">
        <f>D193+D194</f>
        <v>0</v>
      </c>
      <c r="E192" s="24">
        <f t="shared" ref="E192:J192" si="114">E193+E194</f>
        <v>0</v>
      </c>
      <c r="F192" s="24">
        <f t="shared" si="114"/>
        <v>0</v>
      </c>
      <c r="G192" s="24">
        <f t="shared" si="114"/>
        <v>0</v>
      </c>
      <c r="H192" s="54">
        <f t="shared" si="114"/>
        <v>10500</v>
      </c>
      <c r="I192" s="43">
        <f t="shared" si="114"/>
        <v>8000</v>
      </c>
      <c r="J192" s="43">
        <f t="shared" si="114"/>
        <v>7500</v>
      </c>
      <c r="K192" s="38">
        <f t="shared" si="89"/>
        <v>26000</v>
      </c>
      <c r="L192" s="36"/>
    </row>
    <row r="193" spans="1:12" ht="29.25" customHeight="1" x14ac:dyDescent="0.25">
      <c r="A193" s="20"/>
      <c r="B193" s="67"/>
      <c r="C193" s="7" t="s">
        <v>10</v>
      </c>
      <c r="D193" s="24">
        <v>0</v>
      </c>
      <c r="E193" s="23">
        <v>0</v>
      </c>
      <c r="F193" s="24">
        <v>0</v>
      </c>
      <c r="G193" s="24">
        <v>0</v>
      </c>
      <c r="H193" s="54">
        <v>0</v>
      </c>
      <c r="I193" s="43">
        <v>0</v>
      </c>
      <c r="J193" s="47">
        <v>0</v>
      </c>
      <c r="K193" s="38">
        <f t="shared" si="89"/>
        <v>0</v>
      </c>
      <c r="L193" s="36"/>
    </row>
    <row r="194" spans="1:12" ht="29.25" customHeight="1" x14ac:dyDescent="0.25">
      <c r="A194" s="20"/>
      <c r="B194" s="68"/>
      <c r="C194" s="7" t="s">
        <v>11</v>
      </c>
      <c r="D194" s="24">
        <v>0</v>
      </c>
      <c r="E194" s="23">
        <v>0</v>
      </c>
      <c r="F194" s="24">
        <v>0</v>
      </c>
      <c r="G194" s="24">
        <v>0</v>
      </c>
      <c r="H194" s="54">
        <v>10500</v>
      </c>
      <c r="I194" s="43">
        <v>8000</v>
      </c>
      <c r="J194" s="47">
        <v>7500</v>
      </c>
      <c r="K194" s="38">
        <f t="shared" si="89"/>
        <v>26000</v>
      </c>
      <c r="L194" s="36"/>
    </row>
    <row r="195" spans="1:12" ht="27.75" customHeight="1" x14ac:dyDescent="0.25">
      <c r="A195" s="19" t="s">
        <v>72</v>
      </c>
      <c r="B195" s="66" t="s">
        <v>78</v>
      </c>
      <c r="C195" s="7" t="s">
        <v>22</v>
      </c>
      <c r="D195" s="24">
        <f>D196+D197</f>
        <v>0</v>
      </c>
      <c r="E195" s="24">
        <f t="shared" ref="E195:J195" si="115">E196+E197</f>
        <v>0</v>
      </c>
      <c r="F195" s="24">
        <f t="shared" si="115"/>
        <v>0</v>
      </c>
      <c r="G195" s="24">
        <f t="shared" si="115"/>
        <v>0</v>
      </c>
      <c r="H195" s="54">
        <f t="shared" si="115"/>
        <v>1558</v>
      </c>
      <c r="I195" s="43">
        <f t="shared" si="115"/>
        <v>1000</v>
      </c>
      <c r="J195" s="43">
        <f t="shared" si="115"/>
        <v>500</v>
      </c>
      <c r="K195" s="38">
        <f t="shared" si="89"/>
        <v>3058</v>
      </c>
      <c r="L195" s="36"/>
    </row>
    <row r="196" spans="1:12" ht="27.75" customHeight="1" x14ac:dyDescent="0.25">
      <c r="A196" s="20"/>
      <c r="B196" s="67"/>
      <c r="C196" s="7" t="s">
        <v>10</v>
      </c>
      <c r="D196" s="24">
        <v>0</v>
      </c>
      <c r="E196" s="23">
        <v>0</v>
      </c>
      <c r="F196" s="24">
        <v>0</v>
      </c>
      <c r="G196" s="24">
        <v>0</v>
      </c>
      <c r="H196" s="54">
        <v>0</v>
      </c>
      <c r="I196" s="43">
        <v>0</v>
      </c>
      <c r="J196" s="47">
        <v>0</v>
      </c>
      <c r="K196" s="38">
        <f t="shared" si="89"/>
        <v>0</v>
      </c>
      <c r="L196" s="36"/>
    </row>
    <row r="197" spans="1:12" ht="27.75" customHeight="1" x14ac:dyDescent="0.25">
      <c r="A197" s="20"/>
      <c r="B197" s="68"/>
      <c r="C197" s="7" t="s">
        <v>11</v>
      </c>
      <c r="D197" s="24">
        <v>0</v>
      </c>
      <c r="E197" s="23">
        <v>0</v>
      </c>
      <c r="F197" s="24">
        <v>0</v>
      </c>
      <c r="G197" s="24">
        <v>0</v>
      </c>
      <c r="H197" s="54">
        <v>1558</v>
      </c>
      <c r="I197" s="43">
        <v>1000</v>
      </c>
      <c r="J197" s="47">
        <v>500</v>
      </c>
      <c r="K197" s="38">
        <f t="shared" si="89"/>
        <v>3058</v>
      </c>
      <c r="L197" s="36"/>
    </row>
    <row r="198" spans="1:12" ht="27.75" customHeight="1" x14ac:dyDescent="0.25">
      <c r="A198" s="19" t="s">
        <v>64</v>
      </c>
      <c r="B198" s="66" t="s">
        <v>79</v>
      </c>
      <c r="C198" s="7" t="s">
        <v>22</v>
      </c>
      <c r="D198" s="24">
        <f>D199+D200</f>
        <v>0</v>
      </c>
      <c r="E198" s="24">
        <f t="shared" ref="E198:J198" si="116">E199+E200</f>
        <v>0</v>
      </c>
      <c r="F198" s="24">
        <f t="shared" si="116"/>
        <v>0</v>
      </c>
      <c r="G198" s="24">
        <f t="shared" si="116"/>
        <v>0</v>
      </c>
      <c r="H198" s="54">
        <f t="shared" si="116"/>
        <v>1300</v>
      </c>
      <c r="I198" s="43">
        <f t="shared" si="116"/>
        <v>595</v>
      </c>
      <c r="J198" s="43">
        <f t="shared" si="116"/>
        <v>500</v>
      </c>
      <c r="K198" s="38">
        <f t="shared" si="89"/>
        <v>2395</v>
      </c>
      <c r="L198" s="36"/>
    </row>
    <row r="199" spans="1:12" ht="27.75" customHeight="1" x14ac:dyDescent="0.25">
      <c r="A199" s="20"/>
      <c r="B199" s="67"/>
      <c r="C199" s="7" t="s">
        <v>10</v>
      </c>
      <c r="D199" s="24">
        <v>0</v>
      </c>
      <c r="E199" s="23">
        <v>0</v>
      </c>
      <c r="F199" s="24">
        <v>0</v>
      </c>
      <c r="G199" s="24">
        <v>0</v>
      </c>
      <c r="H199" s="54">
        <v>0</v>
      </c>
      <c r="I199" s="43">
        <v>0</v>
      </c>
      <c r="J199" s="47">
        <v>0</v>
      </c>
      <c r="K199" s="38">
        <f t="shared" si="89"/>
        <v>0</v>
      </c>
      <c r="L199" s="36"/>
    </row>
    <row r="200" spans="1:12" ht="27.75" customHeight="1" x14ac:dyDescent="0.25">
      <c r="A200" s="20"/>
      <c r="B200" s="68"/>
      <c r="C200" s="7" t="s">
        <v>11</v>
      </c>
      <c r="D200" s="24">
        <v>0</v>
      </c>
      <c r="E200" s="23">
        <v>0</v>
      </c>
      <c r="F200" s="24">
        <v>0</v>
      </c>
      <c r="G200" s="24">
        <v>0</v>
      </c>
      <c r="H200" s="54">
        <v>1300</v>
      </c>
      <c r="I200" s="43">
        <v>595</v>
      </c>
      <c r="J200" s="47">
        <v>500</v>
      </c>
      <c r="K200" s="38">
        <f t="shared" si="89"/>
        <v>2395</v>
      </c>
      <c r="L200" s="36"/>
    </row>
    <row r="201" spans="1:12" ht="27.75" customHeight="1" x14ac:dyDescent="0.25">
      <c r="A201" s="19" t="s">
        <v>81</v>
      </c>
      <c r="B201" s="66" t="s">
        <v>78</v>
      </c>
      <c r="C201" s="7" t="s">
        <v>22</v>
      </c>
      <c r="D201" s="24">
        <f>D202+D203</f>
        <v>0</v>
      </c>
      <c r="E201" s="24">
        <f t="shared" ref="E201:I201" si="117">E202+E203</f>
        <v>0</v>
      </c>
      <c r="F201" s="24">
        <f t="shared" si="117"/>
        <v>0</v>
      </c>
      <c r="G201" s="24">
        <f t="shared" si="117"/>
        <v>0</v>
      </c>
      <c r="H201" s="54">
        <f t="shared" si="117"/>
        <v>3443.2</v>
      </c>
      <c r="I201" s="43">
        <f t="shared" si="117"/>
        <v>1671</v>
      </c>
      <c r="J201" s="43">
        <f>J202+J203</f>
        <v>411</v>
      </c>
      <c r="K201" s="38">
        <f t="shared" si="89"/>
        <v>5525.2</v>
      </c>
      <c r="L201" s="36"/>
    </row>
    <row r="202" spans="1:12" ht="27.75" customHeight="1" x14ac:dyDescent="0.25">
      <c r="A202" s="20"/>
      <c r="B202" s="67"/>
      <c r="C202" s="7" t="s">
        <v>10</v>
      </c>
      <c r="D202" s="24">
        <v>0</v>
      </c>
      <c r="E202" s="23">
        <v>0</v>
      </c>
      <c r="F202" s="24">
        <v>0</v>
      </c>
      <c r="G202" s="24">
        <v>0</v>
      </c>
      <c r="H202" s="54">
        <v>0</v>
      </c>
      <c r="I202" s="43">
        <v>0</v>
      </c>
      <c r="J202" s="47">
        <v>0</v>
      </c>
      <c r="K202" s="38">
        <f t="shared" si="89"/>
        <v>0</v>
      </c>
      <c r="L202" s="36"/>
    </row>
    <row r="203" spans="1:12" ht="27.75" customHeight="1" x14ac:dyDescent="0.25">
      <c r="A203" s="20"/>
      <c r="B203" s="68"/>
      <c r="C203" s="7" t="s">
        <v>65</v>
      </c>
      <c r="D203" s="24">
        <v>0</v>
      </c>
      <c r="E203" s="23">
        <v>0</v>
      </c>
      <c r="F203" s="24">
        <v>0</v>
      </c>
      <c r="G203" s="24">
        <v>0</v>
      </c>
      <c r="H203" s="54">
        <v>3443.2</v>
      </c>
      <c r="I203" s="43">
        <v>1671</v>
      </c>
      <c r="J203" s="47">
        <v>411</v>
      </c>
      <c r="K203" s="38">
        <f t="shared" si="89"/>
        <v>5525.2</v>
      </c>
      <c r="L203" s="36"/>
    </row>
    <row r="204" spans="1:12" ht="27.75" customHeight="1" x14ac:dyDescent="0.25">
      <c r="A204" s="69" t="s">
        <v>80</v>
      </c>
      <c r="B204" s="66" t="s">
        <v>78</v>
      </c>
      <c r="C204" s="7" t="s">
        <v>22</v>
      </c>
      <c r="D204" s="24">
        <f>D205+D206</f>
        <v>0</v>
      </c>
      <c r="E204" s="24">
        <f t="shared" ref="E204:J204" si="118">E205+E206</f>
        <v>0</v>
      </c>
      <c r="F204" s="24">
        <f t="shared" si="118"/>
        <v>0</v>
      </c>
      <c r="G204" s="24">
        <f t="shared" si="118"/>
        <v>0</v>
      </c>
      <c r="H204" s="54">
        <f>H205+H206</f>
        <v>201</v>
      </c>
      <c r="I204" s="43">
        <f>I205+I206</f>
        <v>2272</v>
      </c>
      <c r="J204" s="43">
        <f t="shared" si="118"/>
        <v>1172</v>
      </c>
      <c r="K204" s="38">
        <f t="shared" si="89"/>
        <v>3645</v>
      </c>
      <c r="L204" s="6"/>
    </row>
    <row r="205" spans="1:12" ht="27.75" customHeight="1" x14ac:dyDescent="0.25">
      <c r="A205" s="70"/>
      <c r="B205" s="67"/>
      <c r="C205" s="7" t="s">
        <v>10</v>
      </c>
      <c r="D205" s="24">
        <v>0</v>
      </c>
      <c r="E205" s="23">
        <v>0</v>
      </c>
      <c r="F205" s="24">
        <v>0</v>
      </c>
      <c r="G205" s="24">
        <v>0</v>
      </c>
      <c r="H205" s="54">
        <v>0</v>
      </c>
      <c r="I205" s="43">
        <v>0</v>
      </c>
      <c r="J205" s="47">
        <v>0</v>
      </c>
      <c r="K205" s="38">
        <f t="shared" si="89"/>
        <v>0</v>
      </c>
      <c r="L205" s="6"/>
    </row>
    <row r="206" spans="1:12" ht="27.75" customHeight="1" x14ac:dyDescent="0.25">
      <c r="A206" s="20"/>
      <c r="B206" s="68"/>
      <c r="C206" s="7" t="s">
        <v>11</v>
      </c>
      <c r="D206" s="24">
        <v>0</v>
      </c>
      <c r="E206" s="23">
        <v>0</v>
      </c>
      <c r="F206" s="24">
        <v>0</v>
      </c>
      <c r="G206" s="24">
        <v>0</v>
      </c>
      <c r="H206" s="54">
        <v>201</v>
      </c>
      <c r="I206" s="43">
        <v>2272</v>
      </c>
      <c r="J206" s="47">
        <v>1172</v>
      </c>
      <c r="K206" s="38">
        <f t="shared" si="89"/>
        <v>3645</v>
      </c>
      <c r="L206" s="6"/>
    </row>
    <row r="207" spans="1:12" ht="27.75" customHeight="1" x14ac:dyDescent="0.25">
      <c r="A207" s="79" t="s">
        <v>57</v>
      </c>
      <c r="B207" s="76" t="s">
        <v>15</v>
      </c>
      <c r="C207" s="7" t="s">
        <v>8</v>
      </c>
      <c r="D207" s="25">
        <f>D210</f>
        <v>6530.5</v>
      </c>
      <c r="E207" s="25">
        <f t="shared" ref="E207:J207" si="119">E210</f>
        <v>0</v>
      </c>
      <c r="F207" s="25">
        <f t="shared" si="119"/>
        <v>0</v>
      </c>
      <c r="G207" s="25">
        <f t="shared" si="119"/>
        <v>0</v>
      </c>
      <c r="H207" s="50">
        <f t="shared" si="119"/>
        <v>0</v>
      </c>
      <c r="I207" s="38">
        <f t="shared" si="119"/>
        <v>0</v>
      </c>
      <c r="J207" s="38">
        <f t="shared" si="119"/>
        <v>0</v>
      </c>
      <c r="K207" s="38">
        <f t="shared" si="89"/>
        <v>6530.5</v>
      </c>
      <c r="L207" s="6"/>
    </row>
    <row r="208" spans="1:12" ht="27.75" customHeight="1" x14ac:dyDescent="0.25">
      <c r="A208" s="63"/>
      <c r="B208" s="77"/>
      <c r="C208" s="7" t="s">
        <v>9</v>
      </c>
      <c r="D208" s="25">
        <f>D211</f>
        <v>6530.5</v>
      </c>
      <c r="E208" s="25">
        <f t="shared" ref="E208:H208" si="120">E211</f>
        <v>0</v>
      </c>
      <c r="F208" s="25">
        <f t="shared" si="120"/>
        <v>0</v>
      </c>
      <c r="G208" s="25">
        <f t="shared" si="120"/>
        <v>0</v>
      </c>
      <c r="H208" s="50">
        <f t="shared" si="120"/>
        <v>0</v>
      </c>
      <c r="I208" s="38">
        <v>0</v>
      </c>
      <c r="J208" s="38">
        <v>0</v>
      </c>
      <c r="K208" s="38">
        <f t="shared" si="89"/>
        <v>6530.5</v>
      </c>
      <c r="L208" s="6"/>
    </row>
    <row r="209" spans="1:12" ht="27.75" customHeight="1" x14ac:dyDescent="0.25">
      <c r="A209" s="64"/>
      <c r="B209" s="78"/>
      <c r="C209" s="8" t="s">
        <v>10</v>
      </c>
      <c r="D209" s="24">
        <f>D212</f>
        <v>0</v>
      </c>
      <c r="E209" s="24">
        <f t="shared" ref="E209:G209" si="121">E212</f>
        <v>0</v>
      </c>
      <c r="F209" s="24">
        <f t="shared" si="121"/>
        <v>0</v>
      </c>
      <c r="G209" s="24">
        <f t="shared" si="121"/>
        <v>0</v>
      </c>
      <c r="H209" s="54">
        <v>0</v>
      </c>
      <c r="I209" s="43">
        <v>0</v>
      </c>
      <c r="J209" s="43">
        <v>0</v>
      </c>
      <c r="K209" s="38">
        <f t="shared" si="89"/>
        <v>0</v>
      </c>
      <c r="L209" s="6"/>
    </row>
    <row r="210" spans="1:12" ht="27.75" customHeight="1" x14ac:dyDescent="0.25">
      <c r="A210" s="62" t="s">
        <v>41</v>
      </c>
      <c r="B210" s="76" t="s">
        <v>15</v>
      </c>
      <c r="C210" s="7" t="s">
        <v>8</v>
      </c>
      <c r="D210" s="25">
        <f>D211+D212</f>
        <v>6530.5</v>
      </c>
      <c r="E210" s="25">
        <f t="shared" ref="E210:J210" si="122">E211+E212</f>
        <v>0</v>
      </c>
      <c r="F210" s="25">
        <f t="shared" si="122"/>
        <v>0</v>
      </c>
      <c r="G210" s="25">
        <f t="shared" si="122"/>
        <v>0</v>
      </c>
      <c r="H210" s="50">
        <f t="shared" si="122"/>
        <v>0</v>
      </c>
      <c r="I210" s="38">
        <f t="shared" si="122"/>
        <v>0</v>
      </c>
      <c r="J210" s="38">
        <f t="shared" si="122"/>
        <v>0</v>
      </c>
      <c r="K210" s="38">
        <f t="shared" si="89"/>
        <v>6530.5</v>
      </c>
      <c r="L210" s="6"/>
    </row>
    <row r="211" spans="1:12" ht="27.75" customHeight="1" x14ac:dyDescent="0.25">
      <c r="A211" s="83"/>
      <c r="B211" s="77"/>
      <c r="C211" s="7" t="s">
        <v>9</v>
      </c>
      <c r="D211" s="25">
        <v>6530.5</v>
      </c>
      <c r="E211" s="25">
        <v>0</v>
      </c>
      <c r="F211" s="25">
        <v>0</v>
      </c>
      <c r="G211" s="25">
        <v>0</v>
      </c>
      <c r="H211" s="50">
        <v>0</v>
      </c>
      <c r="I211" s="38">
        <v>0</v>
      </c>
      <c r="J211" s="38">
        <v>0</v>
      </c>
      <c r="K211" s="38">
        <f t="shared" si="89"/>
        <v>6530.5</v>
      </c>
      <c r="L211" s="6"/>
    </row>
    <row r="212" spans="1:12" ht="27.75" customHeight="1" x14ac:dyDescent="0.25">
      <c r="A212" s="84"/>
      <c r="B212" s="78"/>
      <c r="C212" s="7" t="s">
        <v>10</v>
      </c>
      <c r="D212" s="24">
        <v>0</v>
      </c>
      <c r="E212" s="24">
        <v>0</v>
      </c>
      <c r="F212" s="24">
        <v>0</v>
      </c>
      <c r="G212" s="29">
        <v>0</v>
      </c>
      <c r="H212" s="60">
        <v>0</v>
      </c>
      <c r="I212" s="49">
        <v>0</v>
      </c>
      <c r="J212" s="49">
        <v>0</v>
      </c>
      <c r="K212" s="38">
        <f t="shared" si="89"/>
        <v>0</v>
      </c>
      <c r="L212" s="6"/>
    </row>
    <row r="213" spans="1:12" ht="27.75" customHeight="1" x14ac:dyDescent="0.25">
      <c r="A213" s="79" t="s">
        <v>86</v>
      </c>
      <c r="B213" s="76" t="s">
        <v>78</v>
      </c>
      <c r="C213" s="7" t="s">
        <v>8</v>
      </c>
      <c r="D213" s="24">
        <f>D216</f>
        <v>0</v>
      </c>
      <c r="E213" s="24">
        <f t="shared" ref="E213:J213" si="123">E216</f>
        <v>0</v>
      </c>
      <c r="F213" s="24">
        <f t="shared" si="123"/>
        <v>0</v>
      </c>
      <c r="G213" s="24">
        <f t="shared" si="123"/>
        <v>0</v>
      </c>
      <c r="H213" s="54">
        <f t="shared" si="123"/>
        <v>0</v>
      </c>
      <c r="I213" s="43">
        <f t="shared" si="123"/>
        <v>0</v>
      </c>
      <c r="J213" s="43">
        <f t="shared" si="123"/>
        <v>0</v>
      </c>
      <c r="K213" s="38">
        <f t="shared" si="89"/>
        <v>0</v>
      </c>
      <c r="L213" s="6"/>
    </row>
    <row r="214" spans="1:12" ht="27.75" customHeight="1" x14ac:dyDescent="0.25">
      <c r="A214" s="63"/>
      <c r="B214" s="77"/>
      <c r="C214" s="7" t="s">
        <v>9</v>
      </c>
      <c r="D214" s="24">
        <f t="shared" ref="D214:J214" si="124">D217</f>
        <v>0</v>
      </c>
      <c r="E214" s="24">
        <f t="shared" si="124"/>
        <v>0</v>
      </c>
      <c r="F214" s="24">
        <f t="shared" si="124"/>
        <v>0</v>
      </c>
      <c r="G214" s="24">
        <f t="shared" si="124"/>
        <v>0</v>
      </c>
      <c r="H214" s="54">
        <f t="shared" si="124"/>
        <v>0</v>
      </c>
      <c r="I214" s="43">
        <f t="shared" si="124"/>
        <v>0</v>
      </c>
      <c r="J214" s="43">
        <f t="shared" si="124"/>
        <v>0</v>
      </c>
      <c r="K214" s="38">
        <f t="shared" si="89"/>
        <v>0</v>
      </c>
      <c r="L214" s="6"/>
    </row>
    <row r="215" spans="1:12" ht="27.75" customHeight="1" x14ac:dyDescent="0.25">
      <c r="A215" s="64"/>
      <c r="B215" s="78"/>
      <c r="C215" s="7" t="s">
        <v>10</v>
      </c>
      <c r="D215" s="24">
        <f t="shared" ref="D215:J215" si="125">D218</f>
        <v>0</v>
      </c>
      <c r="E215" s="24">
        <f t="shared" si="125"/>
        <v>0</v>
      </c>
      <c r="F215" s="24">
        <f t="shared" si="125"/>
        <v>0</v>
      </c>
      <c r="G215" s="24">
        <f t="shared" si="125"/>
        <v>0</v>
      </c>
      <c r="H215" s="54">
        <f t="shared" si="125"/>
        <v>0</v>
      </c>
      <c r="I215" s="43">
        <f t="shared" si="125"/>
        <v>0</v>
      </c>
      <c r="J215" s="43">
        <f t="shared" si="125"/>
        <v>0</v>
      </c>
      <c r="K215" s="38">
        <f t="shared" si="89"/>
        <v>0</v>
      </c>
      <c r="L215" s="6"/>
    </row>
    <row r="216" spans="1:12" ht="27.75" customHeight="1" x14ac:dyDescent="0.25">
      <c r="A216" s="62" t="s">
        <v>42</v>
      </c>
      <c r="B216" s="76" t="s">
        <v>78</v>
      </c>
      <c r="C216" s="7" t="s">
        <v>8</v>
      </c>
      <c r="D216" s="24">
        <f t="shared" ref="D216:J216" si="126">D217+D218</f>
        <v>0</v>
      </c>
      <c r="E216" s="24">
        <f t="shared" si="126"/>
        <v>0</v>
      </c>
      <c r="F216" s="24">
        <f t="shared" si="126"/>
        <v>0</v>
      </c>
      <c r="G216" s="24">
        <f t="shared" si="126"/>
        <v>0</v>
      </c>
      <c r="H216" s="54">
        <f t="shared" si="126"/>
        <v>0</v>
      </c>
      <c r="I216" s="43">
        <f t="shared" si="126"/>
        <v>0</v>
      </c>
      <c r="J216" s="43">
        <f t="shared" si="126"/>
        <v>0</v>
      </c>
      <c r="K216" s="38">
        <f t="shared" si="89"/>
        <v>0</v>
      </c>
      <c r="L216" s="6"/>
    </row>
    <row r="217" spans="1:12" ht="27.75" customHeight="1" x14ac:dyDescent="0.25">
      <c r="A217" s="83"/>
      <c r="B217" s="77"/>
      <c r="C217" s="7" t="s">
        <v>9</v>
      </c>
      <c r="D217" s="24">
        <v>0</v>
      </c>
      <c r="E217" s="23">
        <v>0</v>
      </c>
      <c r="F217" s="24">
        <v>0</v>
      </c>
      <c r="G217" s="24">
        <v>0</v>
      </c>
      <c r="H217" s="54">
        <v>0</v>
      </c>
      <c r="I217" s="43">
        <v>0</v>
      </c>
      <c r="J217" s="43">
        <v>0</v>
      </c>
      <c r="K217" s="38">
        <f t="shared" si="89"/>
        <v>0</v>
      </c>
      <c r="L217" s="6"/>
    </row>
    <row r="218" spans="1:12" ht="27.75" customHeight="1" x14ac:dyDescent="0.25">
      <c r="A218" s="84"/>
      <c r="B218" s="78"/>
      <c r="C218" s="7" t="s">
        <v>10</v>
      </c>
      <c r="D218" s="24">
        <v>0</v>
      </c>
      <c r="E218" s="23">
        <v>0</v>
      </c>
      <c r="F218" s="24">
        <v>0</v>
      </c>
      <c r="G218" s="24">
        <v>0</v>
      </c>
      <c r="H218" s="54">
        <v>0</v>
      </c>
      <c r="I218" s="43">
        <v>0</v>
      </c>
      <c r="J218" s="43">
        <v>0</v>
      </c>
      <c r="K218" s="38">
        <f t="shared" si="89"/>
        <v>0</v>
      </c>
      <c r="L218" s="6"/>
    </row>
    <row r="219" spans="1:12" ht="27.75" customHeight="1" x14ac:dyDescent="0.25">
      <c r="A219" s="89" t="s">
        <v>89</v>
      </c>
      <c r="B219" s="76" t="s">
        <v>7</v>
      </c>
      <c r="C219" s="7" t="s">
        <v>8</v>
      </c>
      <c r="D219" s="24">
        <f t="shared" ref="D219:G220" si="127">D223+D227</f>
        <v>0</v>
      </c>
      <c r="E219" s="24">
        <f t="shared" si="127"/>
        <v>0</v>
      </c>
      <c r="F219" s="24">
        <f t="shared" si="127"/>
        <v>0</v>
      </c>
      <c r="G219" s="24">
        <f t="shared" si="127"/>
        <v>4187.6000000000004</v>
      </c>
      <c r="H219" s="54">
        <f>SUM(H220:H222)</f>
        <v>1615.1</v>
      </c>
      <c r="I219" s="43">
        <f>I223+I227</f>
        <v>675</v>
      </c>
      <c r="J219" s="43">
        <f>J223+J227</f>
        <v>0</v>
      </c>
      <c r="K219" s="38">
        <f>SUM(D219:J219)</f>
        <v>6477.7000000000007</v>
      </c>
      <c r="L219" s="6"/>
    </row>
    <row r="220" spans="1:12" ht="27.75" customHeight="1" x14ac:dyDescent="0.25">
      <c r="A220" s="90"/>
      <c r="B220" s="77"/>
      <c r="C220" s="7" t="s">
        <v>10</v>
      </c>
      <c r="D220" s="24">
        <f t="shared" si="127"/>
        <v>0</v>
      </c>
      <c r="E220" s="24">
        <f t="shared" si="127"/>
        <v>0</v>
      </c>
      <c r="F220" s="24">
        <f t="shared" si="127"/>
        <v>0</v>
      </c>
      <c r="G220" s="24">
        <f t="shared" si="127"/>
        <v>3275</v>
      </c>
      <c r="H220" s="54">
        <f>H224+H228</f>
        <v>1324</v>
      </c>
      <c r="I220" s="43">
        <f>I224+I228</f>
        <v>0</v>
      </c>
      <c r="J220" s="43">
        <f>J224+J228</f>
        <v>0</v>
      </c>
      <c r="K220" s="38">
        <f t="shared" si="89"/>
        <v>4599</v>
      </c>
      <c r="L220" s="6"/>
    </row>
    <row r="221" spans="1:12" ht="27.75" customHeight="1" x14ac:dyDescent="0.25">
      <c r="A221" s="90"/>
      <c r="B221" s="77"/>
      <c r="C221" s="7" t="s">
        <v>11</v>
      </c>
      <c r="D221" s="24">
        <f>D225+D229</f>
        <v>0</v>
      </c>
      <c r="E221" s="24">
        <f t="shared" ref="E221:J221" si="128">E225+E229</f>
        <v>0</v>
      </c>
      <c r="F221" s="24">
        <f t="shared" si="128"/>
        <v>0</v>
      </c>
      <c r="G221" s="24">
        <f t="shared" si="128"/>
        <v>912.6</v>
      </c>
      <c r="H221" s="54">
        <f t="shared" si="128"/>
        <v>265.10000000000002</v>
      </c>
      <c r="I221" s="43">
        <f t="shared" si="128"/>
        <v>675</v>
      </c>
      <c r="J221" s="43">
        <f t="shared" si="128"/>
        <v>0</v>
      </c>
      <c r="K221" s="38">
        <f t="shared" si="89"/>
        <v>1852.7</v>
      </c>
      <c r="L221" s="6"/>
    </row>
    <row r="222" spans="1:12" ht="27.75" customHeight="1" x14ac:dyDescent="0.25">
      <c r="A222" s="90"/>
      <c r="B222" s="78"/>
      <c r="C222" s="7" t="s">
        <v>88</v>
      </c>
      <c r="D222" s="24">
        <f t="shared" ref="D222:J222" si="129">D226</f>
        <v>0</v>
      </c>
      <c r="E222" s="24">
        <f t="shared" si="129"/>
        <v>0</v>
      </c>
      <c r="F222" s="24">
        <f t="shared" si="129"/>
        <v>0</v>
      </c>
      <c r="G222" s="24">
        <f t="shared" si="129"/>
        <v>0</v>
      </c>
      <c r="H222" s="54">
        <f t="shared" si="129"/>
        <v>26</v>
      </c>
      <c r="I222" s="43">
        <f t="shared" si="129"/>
        <v>0</v>
      </c>
      <c r="J222" s="43">
        <f t="shared" si="129"/>
        <v>0</v>
      </c>
      <c r="K222" s="38">
        <f>SUM(D222:J222)</f>
        <v>26</v>
      </c>
      <c r="L222" s="6"/>
    </row>
    <row r="223" spans="1:12" ht="27.75" customHeight="1" x14ac:dyDescent="0.25">
      <c r="A223" s="90"/>
      <c r="B223" s="76" t="s">
        <v>78</v>
      </c>
      <c r="C223" s="7" t="s">
        <v>8</v>
      </c>
      <c r="D223" s="24">
        <f t="shared" ref="D223:F223" si="130">D224+D225</f>
        <v>0</v>
      </c>
      <c r="E223" s="24">
        <f t="shared" si="130"/>
        <v>0</v>
      </c>
      <c r="F223" s="24">
        <f t="shared" si="130"/>
        <v>0</v>
      </c>
      <c r="G223" s="24">
        <f t="shared" ref="G223:G225" si="131">G230</f>
        <v>3900</v>
      </c>
      <c r="H223" s="54">
        <f>SUM(H224:H226)</f>
        <v>1615.1</v>
      </c>
      <c r="I223" s="43">
        <f t="shared" ref="I223:J223" si="132">I230</f>
        <v>675</v>
      </c>
      <c r="J223" s="43">
        <f t="shared" si="132"/>
        <v>0</v>
      </c>
      <c r="K223" s="38">
        <f t="shared" si="89"/>
        <v>6190.1</v>
      </c>
      <c r="L223" s="6"/>
    </row>
    <row r="224" spans="1:12" ht="27.75" customHeight="1" x14ac:dyDescent="0.25">
      <c r="A224" s="90"/>
      <c r="B224" s="77"/>
      <c r="C224" s="7" t="s">
        <v>10</v>
      </c>
      <c r="D224" s="24">
        <v>0</v>
      </c>
      <c r="E224" s="23">
        <v>0</v>
      </c>
      <c r="F224" s="24">
        <v>0</v>
      </c>
      <c r="G224" s="24">
        <f t="shared" si="131"/>
        <v>3275</v>
      </c>
      <c r="H224" s="54">
        <f>H231+H237+H245+H249+H253+H257</f>
        <v>1324</v>
      </c>
      <c r="I224" s="43">
        <f t="shared" ref="I224:J224" si="133">I231</f>
        <v>0</v>
      </c>
      <c r="J224" s="43">
        <f t="shared" si="133"/>
        <v>0</v>
      </c>
      <c r="K224" s="38">
        <f>SUM(D224:J224)</f>
        <v>4599</v>
      </c>
      <c r="L224" s="6"/>
    </row>
    <row r="225" spans="1:12" ht="27.75" customHeight="1" x14ac:dyDescent="0.25">
      <c r="A225" s="90"/>
      <c r="B225" s="77"/>
      <c r="C225" s="7" t="s">
        <v>11</v>
      </c>
      <c r="D225" s="24">
        <v>0</v>
      </c>
      <c r="E225" s="23">
        <v>0</v>
      </c>
      <c r="F225" s="24">
        <v>0</v>
      </c>
      <c r="G225" s="24">
        <f t="shared" si="131"/>
        <v>625</v>
      </c>
      <c r="H225" s="54">
        <f>H232+H238+H246+H250+H254+H258</f>
        <v>265.10000000000002</v>
      </c>
      <c r="I225" s="43">
        <f>I232+I238</f>
        <v>675</v>
      </c>
      <c r="J225" s="43">
        <f t="shared" ref="J225" si="134">J232</f>
        <v>0</v>
      </c>
      <c r="K225" s="38">
        <f>SUM(D225:J225)</f>
        <v>1565.1</v>
      </c>
      <c r="L225" s="6"/>
    </row>
    <row r="226" spans="1:12" ht="27.75" customHeight="1" x14ac:dyDescent="0.25">
      <c r="A226" s="90"/>
      <c r="B226" s="78"/>
      <c r="C226" s="7" t="s">
        <v>88</v>
      </c>
      <c r="D226" s="24">
        <f>SUM(D247+D251+D255+D259)</f>
        <v>0</v>
      </c>
      <c r="E226" s="23">
        <f>E259+E255+E251+E247</f>
        <v>0</v>
      </c>
      <c r="F226" s="24">
        <f>SUM(F259+F255+F251+F247)</f>
        <v>0</v>
      </c>
      <c r="G226" s="24">
        <f>SUM(G259+G255+G251+G247)</f>
        <v>0</v>
      </c>
      <c r="H226" s="54">
        <f>SUM(H259+H255+H251+H247)</f>
        <v>26</v>
      </c>
      <c r="I226" s="43">
        <f>SUM(I259+I255+I251+I247)</f>
        <v>0</v>
      </c>
      <c r="J226" s="43">
        <f>SUM(J259+J255+J251+J247)</f>
        <v>0</v>
      </c>
      <c r="K226" s="38">
        <f>SUM(D226:J226)</f>
        <v>26</v>
      </c>
      <c r="L226" s="37"/>
    </row>
    <row r="227" spans="1:12" ht="25.5" customHeight="1" x14ac:dyDescent="0.25">
      <c r="A227" s="90"/>
      <c r="B227" s="76" t="s">
        <v>15</v>
      </c>
      <c r="C227" s="7" t="s">
        <v>8</v>
      </c>
      <c r="D227" s="23">
        <v>0</v>
      </c>
      <c r="E227" s="22">
        <v>0</v>
      </c>
      <c r="F227" s="22">
        <v>0</v>
      </c>
      <c r="G227" s="22">
        <f>G239+G242</f>
        <v>287.60000000000002</v>
      </c>
      <c r="H227" s="55">
        <f t="shared" ref="H227:J227" si="135">H239</f>
        <v>0</v>
      </c>
      <c r="I227" s="44">
        <f t="shared" si="135"/>
        <v>0</v>
      </c>
      <c r="J227" s="44">
        <f t="shared" si="135"/>
        <v>0</v>
      </c>
      <c r="K227" s="38">
        <f t="shared" si="89"/>
        <v>287.60000000000002</v>
      </c>
      <c r="L227" s="6"/>
    </row>
    <row r="228" spans="1:12" ht="32.25" customHeight="1" x14ac:dyDescent="0.25">
      <c r="A228" s="90"/>
      <c r="B228" s="77"/>
      <c r="C228" s="7" t="s">
        <v>10</v>
      </c>
      <c r="D228" s="23">
        <v>0</v>
      </c>
      <c r="E228" s="22">
        <v>0</v>
      </c>
      <c r="F228" s="22">
        <v>0</v>
      </c>
      <c r="G228" s="22">
        <f>G240</f>
        <v>0</v>
      </c>
      <c r="H228" s="55">
        <f t="shared" ref="H228:J228" si="136">H240</f>
        <v>0</v>
      </c>
      <c r="I228" s="44">
        <f t="shared" si="136"/>
        <v>0</v>
      </c>
      <c r="J228" s="44">
        <f t="shared" si="136"/>
        <v>0</v>
      </c>
      <c r="K228" s="38">
        <f t="shared" si="89"/>
        <v>0</v>
      </c>
      <c r="L228" s="6"/>
    </row>
    <row r="229" spans="1:12" ht="25.5" customHeight="1" x14ac:dyDescent="0.25">
      <c r="A229" s="91"/>
      <c r="B229" s="78"/>
      <c r="C229" s="7" t="s">
        <v>11</v>
      </c>
      <c r="D229" s="23">
        <v>0</v>
      </c>
      <c r="E229" s="22">
        <v>0</v>
      </c>
      <c r="F229" s="22">
        <v>0</v>
      </c>
      <c r="G229" s="22">
        <f>G241+G242</f>
        <v>287.60000000000002</v>
      </c>
      <c r="H229" s="55">
        <f t="shared" ref="H229:J229" si="137">H241</f>
        <v>0</v>
      </c>
      <c r="I229" s="44">
        <f t="shared" si="137"/>
        <v>0</v>
      </c>
      <c r="J229" s="44">
        <f t="shared" si="137"/>
        <v>0</v>
      </c>
      <c r="K229" s="38">
        <f t="shared" si="89"/>
        <v>287.60000000000002</v>
      </c>
    </row>
    <row r="230" spans="1:12" ht="27.75" customHeight="1" x14ac:dyDescent="0.25">
      <c r="A230" s="62" t="s">
        <v>58</v>
      </c>
      <c r="B230" s="76" t="s">
        <v>78</v>
      </c>
      <c r="C230" s="7" t="s">
        <v>8</v>
      </c>
      <c r="D230" s="24">
        <f t="shared" ref="D230:J230" si="138">D231+D232</f>
        <v>0</v>
      </c>
      <c r="E230" s="24">
        <f t="shared" si="138"/>
        <v>0</v>
      </c>
      <c r="F230" s="24">
        <f t="shared" si="138"/>
        <v>0</v>
      </c>
      <c r="G230" s="24">
        <f t="shared" si="138"/>
        <v>3900</v>
      </c>
      <c r="H230" s="54">
        <f t="shared" si="138"/>
        <v>0</v>
      </c>
      <c r="I230" s="43">
        <f t="shared" si="138"/>
        <v>675</v>
      </c>
      <c r="J230" s="43">
        <f t="shared" si="138"/>
        <v>0</v>
      </c>
      <c r="K230" s="38">
        <f t="shared" si="89"/>
        <v>4575</v>
      </c>
      <c r="L230" s="2"/>
    </row>
    <row r="231" spans="1:12" ht="27.75" customHeight="1" x14ac:dyDescent="0.25">
      <c r="A231" s="63"/>
      <c r="B231" s="77"/>
      <c r="C231" s="7" t="s">
        <v>10</v>
      </c>
      <c r="D231" s="24">
        <v>0</v>
      </c>
      <c r="E231" s="23">
        <v>0</v>
      </c>
      <c r="F231" s="24">
        <v>0</v>
      </c>
      <c r="G231" s="24">
        <v>3275</v>
      </c>
      <c r="H231" s="54">
        <v>0</v>
      </c>
      <c r="I231" s="43">
        <v>0</v>
      </c>
      <c r="J231" s="43">
        <v>0</v>
      </c>
      <c r="K231" s="38">
        <f t="shared" si="89"/>
        <v>3275</v>
      </c>
    </row>
    <row r="232" spans="1:12" ht="26.25" customHeight="1" x14ac:dyDescent="0.25">
      <c r="A232" s="64"/>
      <c r="B232" s="78"/>
      <c r="C232" s="7" t="s">
        <v>11</v>
      </c>
      <c r="D232" s="24">
        <v>0</v>
      </c>
      <c r="E232" s="23">
        <v>0</v>
      </c>
      <c r="F232" s="24">
        <v>0</v>
      </c>
      <c r="G232" s="24">
        <v>625</v>
      </c>
      <c r="H232" s="54">
        <v>0</v>
      </c>
      <c r="I232" s="43">
        <v>675</v>
      </c>
      <c r="J232" s="43">
        <v>0</v>
      </c>
      <c r="K232" s="38">
        <f t="shared" si="89"/>
        <v>1300</v>
      </c>
    </row>
    <row r="233" spans="1:12" ht="26.25" customHeight="1" x14ac:dyDescent="0.25">
      <c r="A233" s="62" t="s">
        <v>60</v>
      </c>
      <c r="B233" s="76" t="s">
        <v>7</v>
      </c>
      <c r="C233" s="7" t="s">
        <v>8</v>
      </c>
      <c r="D233" s="23">
        <v>0</v>
      </c>
      <c r="E233" s="22">
        <v>0</v>
      </c>
      <c r="F233" s="22">
        <v>0</v>
      </c>
      <c r="G233" s="24">
        <f>SUM(G234:G235)</f>
        <v>200</v>
      </c>
      <c r="H233" s="54">
        <f>SUM(H234:H235)</f>
        <v>250</v>
      </c>
      <c r="I233" s="43">
        <f>SUM(I234:I235)</f>
        <v>0</v>
      </c>
      <c r="J233" s="43">
        <f>SUM(J234:J235)</f>
        <v>0</v>
      </c>
      <c r="K233" s="38">
        <f t="shared" ref="K233:K239" si="139">SUM(D233:J233)</f>
        <v>450</v>
      </c>
    </row>
    <row r="234" spans="1:12" ht="26.25" customHeight="1" x14ac:dyDescent="0.25">
      <c r="A234" s="63"/>
      <c r="B234" s="77"/>
      <c r="C234" s="7" t="s">
        <v>10</v>
      </c>
      <c r="D234" s="23">
        <v>0</v>
      </c>
      <c r="E234" s="22">
        <v>0</v>
      </c>
      <c r="F234" s="22">
        <v>0</v>
      </c>
      <c r="G234" s="24">
        <f>SUM(G237+G240)</f>
        <v>0</v>
      </c>
      <c r="H234" s="54">
        <f>SUM(H240+H237)</f>
        <v>0</v>
      </c>
      <c r="I234" s="43">
        <f>SUM(I240+I237)</f>
        <v>0</v>
      </c>
      <c r="J234" s="43">
        <f>SUM(J237+J240)</f>
        <v>0</v>
      </c>
      <c r="K234" s="38">
        <f t="shared" si="139"/>
        <v>0</v>
      </c>
    </row>
    <row r="235" spans="1:12" ht="26.25" customHeight="1" x14ac:dyDescent="0.25">
      <c r="A235" s="63"/>
      <c r="B235" s="78"/>
      <c r="C235" s="7" t="s">
        <v>11</v>
      </c>
      <c r="D235" s="23">
        <v>0</v>
      </c>
      <c r="E235" s="22">
        <v>0</v>
      </c>
      <c r="F235" s="22">
        <v>0</v>
      </c>
      <c r="G235" s="24">
        <f>SUM(G238+G241)</f>
        <v>200</v>
      </c>
      <c r="H235" s="54">
        <f>H241+H238</f>
        <v>250</v>
      </c>
      <c r="I235" s="43">
        <f>SUM(I241+I238)</f>
        <v>0</v>
      </c>
      <c r="J235" s="43">
        <f>SUM(J238+J241)</f>
        <v>0</v>
      </c>
      <c r="K235" s="38">
        <f t="shared" si="139"/>
        <v>450</v>
      </c>
    </row>
    <row r="236" spans="1:12" ht="26.25" customHeight="1" x14ac:dyDescent="0.25">
      <c r="A236" s="63"/>
      <c r="B236" s="75" t="s">
        <v>78</v>
      </c>
      <c r="C236" s="7" t="s">
        <v>8</v>
      </c>
      <c r="D236" s="23">
        <v>0</v>
      </c>
      <c r="E236" s="22">
        <v>0</v>
      </c>
      <c r="F236" s="22">
        <v>0</v>
      </c>
      <c r="G236" s="24">
        <v>0</v>
      </c>
      <c r="H236" s="55">
        <f>H237+H238</f>
        <v>250</v>
      </c>
      <c r="I236" s="44">
        <f>I237+I238</f>
        <v>0</v>
      </c>
      <c r="J236" s="44">
        <f>J237+J238</f>
        <v>0</v>
      </c>
      <c r="K236" s="38">
        <f t="shared" si="139"/>
        <v>250</v>
      </c>
    </row>
    <row r="237" spans="1:12" ht="26.25" customHeight="1" x14ac:dyDescent="0.25">
      <c r="A237" s="63"/>
      <c r="B237" s="75"/>
      <c r="C237" s="7" t="s">
        <v>10</v>
      </c>
      <c r="D237" s="23">
        <v>0</v>
      </c>
      <c r="E237" s="22">
        <v>0</v>
      </c>
      <c r="F237" s="22">
        <v>0</v>
      </c>
      <c r="G237" s="24">
        <v>0</v>
      </c>
      <c r="H237" s="55">
        <v>0</v>
      </c>
      <c r="I237" s="44">
        <v>0</v>
      </c>
      <c r="J237" s="44">
        <v>0</v>
      </c>
      <c r="K237" s="38">
        <f t="shared" si="139"/>
        <v>0</v>
      </c>
    </row>
    <row r="238" spans="1:12" ht="26.25" customHeight="1" x14ac:dyDescent="0.25">
      <c r="A238" s="63"/>
      <c r="B238" s="75"/>
      <c r="C238" s="7" t="s">
        <v>11</v>
      </c>
      <c r="D238" s="23">
        <v>0</v>
      </c>
      <c r="E238" s="22">
        <v>0</v>
      </c>
      <c r="F238" s="22">
        <v>0</v>
      </c>
      <c r="G238" s="24">
        <v>0</v>
      </c>
      <c r="H238" s="61">
        <v>250</v>
      </c>
      <c r="I238" s="44">
        <v>0</v>
      </c>
      <c r="J238" s="44">
        <v>0</v>
      </c>
      <c r="K238" s="38">
        <f t="shared" si="139"/>
        <v>250</v>
      </c>
    </row>
    <row r="239" spans="1:12" ht="24.75" customHeight="1" x14ac:dyDescent="0.25">
      <c r="A239" s="63"/>
      <c r="B239" s="76" t="s">
        <v>15</v>
      </c>
      <c r="C239" s="7" t="s">
        <v>8</v>
      </c>
      <c r="D239" s="23">
        <f>SUM(D240:D241)</f>
        <v>0</v>
      </c>
      <c r="E239" s="22">
        <v>0</v>
      </c>
      <c r="F239" s="22">
        <v>0</v>
      </c>
      <c r="G239" s="22">
        <f>G240+G241</f>
        <v>200</v>
      </c>
      <c r="H239" s="55">
        <f>H240+H241</f>
        <v>0</v>
      </c>
      <c r="I239" s="44">
        <f>I240+I241</f>
        <v>0</v>
      </c>
      <c r="J239" s="44">
        <f>J240+J241</f>
        <v>0</v>
      </c>
      <c r="K239" s="38">
        <f t="shared" si="139"/>
        <v>200</v>
      </c>
    </row>
    <row r="240" spans="1:12" ht="28.5" customHeight="1" x14ac:dyDescent="0.25">
      <c r="A240" s="63"/>
      <c r="B240" s="77"/>
      <c r="C240" s="7" t="s">
        <v>10</v>
      </c>
      <c r="D240" s="23">
        <v>0</v>
      </c>
      <c r="E240" s="22">
        <v>0</v>
      </c>
      <c r="F240" s="22">
        <v>0</v>
      </c>
      <c r="G240" s="22">
        <v>0</v>
      </c>
      <c r="H240" s="55">
        <v>0</v>
      </c>
      <c r="I240" s="44">
        <v>0</v>
      </c>
      <c r="J240" s="44">
        <v>0</v>
      </c>
      <c r="K240" s="38">
        <f t="shared" si="89"/>
        <v>0</v>
      </c>
    </row>
    <row r="241" spans="1:11" ht="26.25" customHeight="1" x14ac:dyDescent="0.25">
      <c r="A241" s="64"/>
      <c r="B241" s="78"/>
      <c r="C241" s="7" t="s">
        <v>11</v>
      </c>
      <c r="D241" s="23">
        <v>0</v>
      </c>
      <c r="E241" s="22">
        <v>0</v>
      </c>
      <c r="F241" s="22">
        <v>0</v>
      </c>
      <c r="G241" s="22">
        <v>200</v>
      </c>
      <c r="H241" s="55">
        <v>0</v>
      </c>
      <c r="I241" s="44">
        <v>0</v>
      </c>
      <c r="J241" s="44">
        <v>0</v>
      </c>
      <c r="K241" s="38">
        <f t="shared" si="89"/>
        <v>200</v>
      </c>
    </row>
    <row r="242" spans="1:11" ht="29.25" customHeight="1" x14ac:dyDescent="0.25">
      <c r="A242" s="62" t="s">
        <v>62</v>
      </c>
      <c r="B242" s="76" t="s">
        <v>15</v>
      </c>
      <c r="C242" s="7" t="s">
        <v>22</v>
      </c>
      <c r="D242" s="23">
        <v>0</v>
      </c>
      <c r="E242" s="22">
        <v>0</v>
      </c>
      <c r="F242" s="22">
        <v>0</v>
      </c>
      <c r="G242" s="22">
        <f>G243</f>
        <v>87.6</v>
      </c>
      <c r="H242" s="55">
        <f t="shared" ref="H242:J242" si="140">H243</f>
        <v>0</v>
      </c>
      <c r="I242" s="44">
        <f t="shared" si="140"/>
        <v>0</v>
      </c>
      <c r="J242" s="44">
        <f t="shared" si="140"/>
        <v>0</v>
      </c>
      <c r="K242" s="38">
        <f t="shared" si="89"/>
        <v>87.6</v>
      </c>
    </row>
    <row r="243" spans="1:11" ht="26.25" customHeight="1" x14ac:dyDescent="0.25">
      <c r="A243" s="114"/>
      <c r="B243" s="74"/>
      <c r="C243" s="7" t="s">
        <v>11</v>
      </c>
      <c r="D243" s="23">
        <v>0</v>
      </c>
      <c r="E243" s="22">
        <v>0</v>
      </c>
      <c r="F243" s="22">
        <v>0</v>
      </c>
      <c r="G243" s="22">
        <v>87.6</v>
      </c>
      <c r="H243" s="55">
        <v>0</v>
      </c>
      <c r="I243" s="44">
        <v>0</v>
      </c>
      <c r="J243" s="44">
        <v>0</v>
      </c>
      <c r="K243" s="38">
        <f t="shared" si="89"/>
        <v>87.6</v>
      </c>
    </row>
    <row r="244" spans="1:11" ht="26.25" customHeight="1" x14ac:dyDescent="0.25">
      <c r="A244" s="65" t="s">
        <v>90</v>
      </c>
      <c r="B244" s="72" t="s">
        <v>78</v>
      </c>
      <c r="C244" s="7" t="s">
        <v>8</v>
      </c>
      <c r="D244" s="23">
        <v>0</v>
      </c>
      <c r="E244" s="22">
        <v>0</v>
      </c>
      <c r="F244" s="22">
        <v>0</v>
      </c>
      <c r="G244" s="22">
        <v>0</v>
      </c>
      <c r="H244" s="55">
        <f>SUM(H245:H247)</f>
        <v>341</v>
      </c>
      <c r="I244" s="44">
        <v>0</v>
      </c>
      <c r="J244" s="44">
        <v>0</v>
      </c>
      <c r="K244" s="38">
        <f t="shared" ref="K244:K259" si="141">SUM(D244:J244)</f>
        <v>341</v>
      </c>
    </row>
    <row r="245" spans="1:11" ht="26.25" customHeight="1" x14ac:dyDescent="0.25">
      <c r="A245" s="65"/>
      <c r="B245" s="73"/>
      <c r="C245" s="7" t="s">
        <v>10</v>
      </c>
      <c r="D245" s="23">
        <v>0</v>
      </c>
      <c r="E245" s="22">
        <v>0</v>
      </c>
      <c r="F245" s="22">
        <v>0</v>
      </c>
      <c r="G245" s="22">
        <v>0</v>
      </c>
      <c r="H245" s="55">
        <v>330</v>
      </c>
      <c r="I245" s="44">
        <v>0</v>
      </c>
      <c r="J245" s="44">
        <v>0</v>
      </c>
      <c r="K245" s="38">
        <f t="shared" si="141"/>
        <v>330</v>
      </c>
    </row>
    <row r="246" spans="1:11" ht="26.25" customHeight="1" x14ac:dyDescent="0.25">
      <c r="A246" s="65"/>
      <c r="B246" s="73"/>
      <c r="C246" s="7" t="s">
        <v>11</v>
      </c>
      <c r="D246" s="23">
        <v>0</v>
      </c>
      <c r="E246" s="22">
        <v>0</v>
      </c>
      <c r="F246" s="22">
        <v>0</v>
      </c>
      <c r="G246" s="22">
        <v>0</v>
      </c>
      <c r="H246" s="55">
        <v>5</v>
      </c>
      <c r="I246" s="44">
        <v>0</v>
      </c>
      <c r="J246" s="44">
        <v>0</v>
      </c>
      <c r="K246" s="38">
        <f t="shared" si="141"/>
        <v>5</v>
      </c>
    </row>
    <row r="247" spans="1:11" ht="26.25" customHeight="1" x14ac:dyDescent="0.25">
      <c r="A247" s="65"/>
      <c r="B247" s="74"/>
      <c r="C247" s="7" t="s">
        <v>88</v>
      </c>
      <c r="D247" s="23">
        <v>0</v>
      </c>
      <c r="E247" s="22">
        <v>0</v>
      </c>
      <c r="F247" s="22">
        <v>0</v>
      </c>
      <c r="G247" s="22">
        <v>0</v>
      </c>
      <c r="H247" s="55">
        <v>6</v>
      </c>
      <c r="I247" s="44">
        <v>0</v>
      </c>
      <c r="J247" s="44">
        <v>0</v>
      </c>
      <c r="K247" s="38">
        <f t="shared" si="141"/>
        <v>6</v>
      </c>
    </row>
    <row r="248" spans="1:11" ht="26.25" customHeight="1" x14ac:dyDescent="0.25">
      <c r="A248" s="65" t="s">
        <v>91</v>
      </c>
      <c r="B248" s="72" t="s">
        <v>78</v>
      </c>
      <c r="C248" s="7" t="s">
        <v>8</v>
      </c>
      <c r="D248" s="23">
        <v>0</v>
      </c>
      <c r="E248" s="22">
        <v>0</v>
      </c>
      <c r="F248" s="22">
        <v>0</v>
      </c>
      <c r="G248" s="22">
        <v>0</v>
      </c>
      <c r="H248" s="55">
        <f>SUM(H249:H251)</f>
        <v>424.1</v>
      </c>
      <c r="I248" s="44">
        <v>0</v>
      </c>
      <c r="J248" s="44">
        <v>0</v>
      </c>
      <c r="K248" s="38">
        <f t="shared" si="141"/>
        <v>424.1</v>
      </c>
    </row>
    <row r="249" spans="1:11" ht="26.25" customHeight="1" x14ac:dyDescent="0.25">
      <c r="A249" s="65"/>
      <c r="B249" s="73"/>
      <c r="C249" s="7" t="s">
        <v>10</v>
      </c>
      <c r="D249" s="23">
        <v>0</v>
      </c>
      <c r="E249" s="22">
        <v>0</v>
      </c>
      <c r="F249" s="22">
        <v>0</v>
      </c>
      <c r="G249" s="22">
        <v>0</v>
      </c>
      <c r="H249" s="55">
        <v>400</v>
      </c>
      <c r="I249" s="44">
        <v>0</v>
      </c>
      <c r="J249" s="44">
        <v>0</v>
      </c>
      <c r="K249" s="38">
        <f t="shared" si="141"/>
        <v>400</v>
      </c>
    </row>
    <row r="250" spans="1:11" ht="26.25" customHeight="1" x14ac:dyDescent="0.25">
      <c r="A250" s="65"/>
      <c r="B250" s="73"/>
      <c r="C250" s="7" t="s">
        <v>11</v>
      </c>
      <c r="D250" s="23">
        <v>0</v>
      </c>
      <c r="E250" s="22">
        <v>0</v>
      </c>
      <c r="F250" s="22">
        <v>0</v>
      </c>
      <c r="G250" s="22">
        <v>0</v>
      </c>
      <c r="H250" s="55">
        <v>4.0999999999999996</v>
      </c>
      <c r="I250" s="44">
        <v>0</v>
      </c>
      <c r="J250" s="44">
        <v>0</v>
      </c>
      <c r="K250" s="38">
        <f t="shared" si="141"/>
        <v>4.0999999999999996</v>
      </c>
    </row>
    <row r="251" spans="1:11" ht="26.25" customHeight="1" x14ac:dyDescent="0.25">
      <c r="A251" s="65"/>
      <c r="B251" s="74"/>
      <c r="C251" s="7" t="s">
        <v>88</v>
      </c>
      <c r="D251" s="23">
        <v>0</v>
      </c>
      <c r="E251" s="22">
        <v>0</v>
      </c>
      <c r="F251" s="22">
        <v>0</v>
      </c>
      <c r="G251" s="22">
        <v>0</v>
      </c>
      <c r="H251" s="55">
        <v>20</v>
      </c>
      <c r="I251" s="44">
        <v>0</v>
      </c>
      <c r="J251" s="44">
        <v>0</v>
      </c>
      <c r="K251" s="38">
        <f t="shared" si="141"/>
        <v>20</v>
      </c>
    </row>
    <row r="252" spans="1:11" ht="26.25" customHeight="1" x14ac:dyDescent="0.25">
      <c r="A252" s="65" t="s">
        <v>92</v>
      </c>
      <c r="B252" s="72" t="s">
        <v>78</v>
      </c>
      <c r="C252" s="7" t="s">
        <v>8</v>
      </c>
      <c r="D252" s="23">
        <v>0</v>
      </c>
      <c r="E252" s="22">
        <v>0</v>
      </c>
      <c r="F252" s="22">
        <v>0</v>
      </c>
      <c r="G252" s="22">
        <v>0</v>
      </c>
      <c r="H252" s="55">
        <f>SUM(H253:H255)</f>
        <v>200</v>
      </c>
      <c r="I252" s="44">
        <v>0</v>
      </c>
      <c r="J252" s="44">
        <v>0</v>
      </c>
      <c r="K252" s="38">
        <f t="shared" si="141"/>
        <v>200</v>
      </c>
    </row>
    <row r="253" spans="1:11" ht="26.25" customHeight="1" x14ac:dyDescent="0.25">
      <c r="A253" s="65"/>
      <c r="B253" s="73"/>
      <c r="C253" s="7" t="s">
        <v>10</v>
      </c>
      <c r="D253" s="23">
        <v>0</v>
      </c>
      <c r="E253" s="22">
        <v>0</v>
      </c>
      <c r="F253" s="22">
        <v>0</v>
      </c>
      <c r="G253" s="22">
        <v>0</v>
      </c>
      <c r="H253" s="55">
        <v>198</v>
      </c>
      <c r="I253" s="44">
        <v>0</v>
      </c>
      <c r="J253" s="44">
        <v>0</v>
      </c>
      <c r="K253" s="38">
        <f t="shared" si="141"/>
        <v>198</v>
      </c>
    </row>
    <row r="254" spans="1:11" ht="26.25" customHeight="1" x14ac:dyDescent="0.25">
      <c r="A254" s="65"/>
      <c r="B254" s="73"/>
      <c r="C254" s="7" t="s">
        <v>11</v>
      </c>
      <c r="D254" s="23">
        <v>0</v>
      </c>
      <c r="E254" s="22">
        <v>0</v>
      </c>
      <c r="F254" s="22">
        <v>0</v>
      </c>
      <c r="G254" s="22">
        <v>0</v>
      </c>
      <c r="H254" s="55">
        <v>2</v>
      </c>
      <c r="I254" s="44">
        <v>0</v>
      </c>
      <c r="J254" s="44">
        <v>0</v>
      </c>
      <c r="K254" s="38">
        <f t="shared" si="141"/>
        <v>2</v>
      </c>
    </row>
    <row r="255" spans="1:11" ht="26.25" customHeight="1" x14ac:dyDescent="0.25">
      <c r="A255" s="65"/>
      <c r="B255" s="74"/>
      <c r="C255" s="7" t="s">
        <v>88</v>
      </c>
      <c r="D255" s="23">
        <v>0</v>
      </c>
      <c r="E255" s="22">
        <v>0</v>
      </c>
      <c r="F255" s="22">
        <v>0</v>
      </c>
      <c r="G255" s="22">
        <v>0</v>
      </c>
      <c r="H255" s="55">
        <v>0</v>
      </c>
      <c r="I255" s="44">
        <v>0</v>
      </c>
      <c r="J255" s="44">
        <v>0</v>
      </c>
      <c r="K255" s="38">
        <f t="shared" si="141"/>
        <v>0</v>
      </c>
    </row>
    <row r="256" spans="1:11" ht="26.25" customHeight="1" x14ac:dyDescent="0.25">
      <c r="A256" s="65" t="s">
        <v>93</v>
      </c>
      <c r="B256" s="72" t="s">
        <v>78</v>
      </c>
      <c r="C256" s="7" t="s">
        <v>8</v>
      </c>
      <c r="D256" s="23">
        <v>0</v>
      </c>
      <c r="E256" s="22">
        <v>0</v>
      </c>
      <c r="F256" s="22">
        <v>0</v>
      </c>
      <c r="G256" s="22">
        <v>0</v>
      </c>
      <c r="H256" s="55">
        <f>SUM(H257:H259)</f>
        <v>400</v>
      </c>
      <c r="I256" s="44">
        <v>0</v>
      </c>
      <c r="J256" s="44">
        <v>0</v>
      </c>
      <c r="K256" s="38">
        <f t="shared" si="141"/>
        <v>400</v>
      </c>
    </row>
    <row r="257" spans="1:11" ht="26.25" customHeight="1" x14ac:dyDescent="0.25">
      <c r="A257" s="65"/>
      <c r="B257" s="73"/>
      <c r="C257" s="7" t="s">
        <v>10</v>
      </c>
      <c r="D257" s="23">
        <v>0</v>
      </c>
      <c r="E257" s="22">
        <v>0</v>
      </c>
      <c r="F257" s="22">
        <v>0</v>
      </c>
      <c r="G257" s="22">
        <v>0</v>
      </c>
      <c r="H257" s="55">
        <v>396</v>
      </c>
      <c r="I257" s="44">
        <v>0</v>
      </c>
      <c r="J257" s="44">
        <v>0</v>
      </c>
      <c r="K257" s="38">
        <f t="shared" si="141"/>
        <v>396</v>
      </c>
    </row>
    <row r="258" spans="1:11" ht="26.25" customHeight="1" x14ac:dyDescent="0.25">
      <c r="A258" s="65"/>
      <c r="B258" s="73"/>
      <c r="C258" s="7" t="s">
        <v>11</v>
      </c>
      <c r="D258" s="23">
        <v>0</v>
      </c>
      <c r="E258" s="22">
        <v>0</v>
      </c>
      <c r="F258" s="22">
        <v>0</v>
      </c>
      <c r="G258" s="22">
        <v>0</v>
      </c>
      <c r="H258" s="55">
        <v>4</v>
      </c>
      <c r="I258" s="44">
        <v>0</v>
      </c>
      <c r="J258" s="44">
        <v>0</v>
      </c>
      <c r="K258" s="38">
        <f t="shared" si="141"/>
        <v>4</v>
      </c>
    </row>
    <row r="259" spans="1:11" ht="26.25" customHeight="1" x14ac:dyDescent="0.25">
      <c r="A259" s="65"/>
      <c r="B259" s="74"/>
      <c r="C259" s="7" t="s">
        <v>88</v>
      </c>
      <c r="D259" s="23">
        <v>0</v>
      </c>
      <c r="E259" s="22">
        <v>0</v>
      </c>
      <c r="F259" s="22">
        <v>0</v>
      </c>
      <c r="G259" s="22">
        <v>0</v>
      </c>
      <c r="H259" s="55">
        <v>0</v>
      </c>
      <c r="I259" s="44">
        <v>0</v>
      </c>
      <c r="J259" s="44">
        <v>0</v>
      </c>
      <c r="K259" s="38">
        <f t="shared" si="141"/>
        <v>0</v>
      </c>
    </row>
    <row r="260" spans="1:11" ht="25.5" customHeight="1" x14ac:dyDescent="0.25">
      <c r="A260" s="80" t="s">
        <v>43</v>
      </c>
      <c r="B260" s="14" t="s">
        <v>7</v>
      </c>
      <c r="C260" s="4" t="s">
        <v>8</v>
      </c>
      <c r="D260" s="25">
        <f>D265+D270</f>
        <v>12492.1</v>
      </c>
      <c r="E260" s="25">
        <f t="shared" ref="E260:J260" si="142">E265+E270</f>
        <v>5662.9</v>
      </c>
      <c r="F260" s="25">
        <f t="shared" si="142"/>
        <v>7401.6</v>
      </c>
      <c r="G260" s="25">
        <f t="shared" si="142"/>
        <v>3485.7</v>
      </c>
      <c r="H260" s="50">
        <f t="shared" si="142"/>
        <v>2302.6999999999998</v>
      </c>
      <c r="I260" s="38">
        <f t="shared" si="142"/>
        <v>2300.6999999999998</v>
      </c>
      <c r="J260" s="38">
        <f t="shared" si="142"/>
        <v>1202.7</v>
      </c>
      <c r="K260" s="38">
        <f t="shared" si="89"/>
        <v>34848.399999999994</v>
      </c>
    </row>
    <row r="261" spans="1:11" ht="25.5" customHeight="1" x14ac:dyDescent="0.25">
      <c r="A261" s="86"/>
      <c r="B261" s="66"/>
      <c r="C261" s="4" t="s">
        <v>9</v>
      </c>
      <c r="D261" s="25">
        <f t="shared" ref="D261:J263" si="143">D266+D271</f>
        <v>11135.1</v>
      </c>
      <c r="E261" s="25">
        <f t="shared" si="143"/>
        <v>4138.2000000000007</v>
      </c>
      <c r="F261" s="25">
        <f t="shared" si="143"/>
        <v>4711.9000000000005</v>
      </c>
      <c r="G261" s="25">
        <f t="shared" si="143"/>
        <v>3041.7</v>
      </c>
      <c r="H261" s="50">
        <f t="shared" si="143"/>
        <v>1189.7</v>
      </c>
      <c r="I261" s="38">
        <f t="shared" si="143"/>
        <v>1189.7</v>
      </c>
      <c r="J261" s="38">
        <f t="shared" si="143"/>
        <v>1189.7</v>
      </c>
      <c r="K261" s="38">
        <f t="shared" si="89"/>
        <v>26596.000000000004</v>
      </c>
    </row>
    <row r="262" spans="1:11" ht="25.5" customHeight="1" x14ac:dyDescent="0.25">
      <c r="A262" s="86"/>
      <c r="B262" s="67"/>
      <c r="C262" s="4" t="s">
        <v>10</v>
      </c>
      <c r="D262" s="25">
        <f t="shared" si="143"/>
        <v>1</v>
      </c>
      <c r="E262" s="25">
        <f t="shared" si="143"/>
        <v>1025.8</v>
      </c>
      <c r="F262" s="25">
        <f t="shared" si="143"/>
        <v>48.599999999999994</v>
      </c>
      <c r="G262" s="25">
        <f t="shared" si="143"/>
        <v>31.7</v>
      </c>
      <c r="H262" s="50">
        <f t="shared" si="143"/>
        <v>13</v>
      </c>
      <c r="I262" s="38">
        <f t="shared" si="143"/>
        <v>13</v>
      </c>
      <c r="J262" s="38">
        <f t="shared" si="143"/>
        <v>13</v>
      </c>
      <c r="K262" s="38">
        <f t="shared" si="89"/>
        <v>1146.0999999999999</v>
      </c>
    </row>
    <row r="263" spans="1:11" ht="25.5" customHeight="1" x14ac:dyDescent="0.25">
      <c r="A263" s="86"/>
      <c r="B263" s="67"/>
      <c r="C263" s="4" t="s">
        <v>14</v>
      </c>
      <c r="D263" s="25">
        <f t="shared" si="143"/>
        <v>1356</v>
      </c>
      <c r="E263" s="25">
        <f t="shared" si="143"/>
        <v>498.90000000000003</v>
      </c>
      <c r="F263" s="25">
        <f t="shared" si="143"/>
        <v>2641.1</v>
      </c>
      <c r="G263" s="25">
        <f t="shared" si="143"/>
        <v>412.3</v>
      </c>
      <c r="H263" s="50">
        <f t="shared" si="143"/>
        <v>1100</v>
      </c>
      <c r="I263" s="38">
        <f t="shared" si="143"/>
        <v>1098</v>
      </c>
      <c r="J263" s="38">
        <f t="shared" si="143"/>
        <v>0</v>
      </c>
      <c r="K263" s="38">
        <f t="shared" si="89"/>
        <v>7106.3</v>
      </c>
    </row>
    <row r="264" spans="1:11" ht="25.5" customHeight="1" x14ac:dyDescent="0.25">
      <c r="A264" s="86"/>
      <c r="B264" s="68"/>
      <c r="C264" s="4" t="s">
        <v>12</v>
      </c>
      <c r="D264" s="25">
        <v>0</v>
      </c>
      <c r="E264" s="25">
        <v>0</v>
      </c>
      <c r="F264" s="25">
        <v>0</v>
      </c>
      <c r="G264" s="25">
        <v>0</v>
      </c>
      <c r="H264" s="50">
        <v>0</v>
      </c>
      <c r="I264" s="38">
        <v>0</v>
      </c>
      <c r="J264" s="38">
        <v>0</v>
      </c>
      <c r="K264" s="38">
        <f t="shared" si="89"/>
        <v>0</v>
      </c>
    </row>
    <row r="265" spans="1:11" ht="21" customHeight="1" x14ac:dyDescent="0.25">
      <c r="A265" s="86"/>
      <c r="B265" s="66" t="s">
        <v>78</v>
      </c>
      <c r="C265" s="4" t="s">
        <v>8</v>
      </c>
      <c r="D265" s="25">
        <f>D279</f>
        <v>12492.1</v>
      </c>
      <c r="E265" s="25">
        <f t="shared" ref="E265:J265" si="144">E279</f>
        <v>5662.9</v>
      </c>
      <c r="F265" s="25">
        <f t="shared" si="144"/>
        <v>5601.6</v>
      </c>
      <c r="G265" s="25">
        <f t="shared" si="144"/>
        <v>3485.7</v>
      </c>
      <c r="H265" s="50">
        <f t="shared" si="144"/>
        <v>2302.6999999999998</v>
      </c>
      <c r="I265" s="38">
        <f t="shared" si="144"/>
        <v>2300.6999999999998</v>
      </c>
      <c r="J265" s="38">
        <f t="shared" si="144"/>
        <v>1202.7</v>
      </c>
      <c r="K265" s="38">
        <f t="shared" si="89"/>
        <v>33048.400000000001</v>
      </c>
    </row>
    <row r="266" spans="1:11" ht="27" customHeight="1" x14ac:dyDescent="0.25">
      <c r="A266" s="86"/>
      <c r="B266" s="67"/>
      <c r="C266" s="4" t="s">
        <v>9</v>
      </c>
      <c r="D266" s="25">
        <f>D280</f>
        <v>11135.1</v>
      </c>
      <c r="E266" s="25">
        <f t="shared" ref="E266:J266" si="145">E280</f>
        <v>4138.2000000000007</v>
      </c>
      <c r="F266" s="25">
        <f t="shared" si="145"/>
        <v>4711.9000000000005</v>
      </c>
      <c r="G266" s="25">
        <f t="shared" si="145"/>
        <v>3041.7</v>
      </c>
      <c r="H266" s="50">
        <f t="shared" si="145"/>
        <v>1189.7</v>
      </c>
      <c r="I266" s="38">
        <f t="shared" si="145"/>
        <v>1189.7</v>
      </c>
      <c r="J266" s="38">
        <f t="shared" si="145"/>
        <v>1189.7</v>
      </c>
      <c r="K266" s="38">
        <f t="shared" si="89"/>
        <v>26596.000000000004</v>
      </c>
    </row>
    <row r="267" spans="1:11" ht="27" customHeight="1" x14ac:dyDescent="0.25">
      <c r="A267" s="86"/>
      <c r="B267" s="67"/>
      <c r="C267" s="4" t="s">
        <v>10</v>
      </c>
      <c r="D267" s="25">
        <f>D281</f>
        <v>1</v>
      </c>
      <c r="E267" s="25">
        <f t="shared" ref="E267:J267" si="146">E281</f>
        <v>1025.8</v>
      </c>
      <c r="F267" s="25">
        <f t="shared" si="146"/>
        <v>48.599999999999994</v>
      </c>
      <c r="G267" s="25">
        <f t="shared" si="146"/>
        <v>31.7</v>
      </c>
      <c r="H267" s="50">
        <f t="shared" si="146"/>
        <v>13</v>
      </c>
      <c r="I267" s="38">
        <f t="shared" si="146"/>
        <v>13</v>
      </c>
      <c r="J267" s="38">
        <f t="shared" si="146"/>
        <v>13</v>
      </c>
      <c r="K267" s="38">
        <f t="shared" si="89"/>
        <v>1146.0999999999999</v>
      </c>
    </row>
    <row r="268" spans="1:11" ht="27.75" customHeight="1" x14ac:dyDescent="0.25">
      <c r="A268" s="86"/>
      <c r="B268" s="67"/>
      <c r="C268" s="4" t="s">
        <v>14</v>
      </c>
      <c r="D268" s="25">
        <f>D282</f>
        <v>1356</v>
      </c>
      <c r="E268" s="25">
        <f t="shared" ref="E268:J268" si="147">E282</f>
        <v>498.90000000000003</v>
      </c>
      <c r="F268" s="25">
        <f t="shared" si="147"/>
        <v>841.1</v>
      </c>
      <c r="G268" s="25">
        <f t="shared" si="147"/>
        <v>412.3</v>
      </c>
      <c r="H268" s="50">
        <f t="shared" si="147"/>
        <v>1100</v>
      </c>
      <c r="I268" s="38">
        <f t="shared" si="147"/>
        <v>1098</v>
      </c>
      <c r="J268" s="38">
        <f t="shared" si="147"/>
        <v>0</v>
      </c>
      <c r="K268" s="38">
        <f t="shared" si="89"/>
        <v>5306.3</v>
      </c>
    </row>
    <row r="269" spans="1:11" ht="26.25" customHeight="1" x14ac:dyDescent="0.25">
      <c r="A269" s="86"/>
      <c r="B269" s="68"/>
      <c r="C269" s="4" t="s">
        <v>12</v>
      </c>
      <c r="D269" s="25">
        <v>0</v>
      </c>
      <c r="E269" s="25">
        <v>0</v>
      </c>
      <c r="F269" s="25">
        <v>0</v>
      </c>
      <c r="G269" s="25">
        <v>0</v>
      </c>
      <c r="H269" s="50">
        <v>0</v>
      </c>
      <c r="I269" s="38">
        <v>0</v>
      </c>
      <c r="J269" s="38">
        <v>0</v>
      </c>
      <c r="K269" s="38">
        <f t="shared" si="89"/>
        <v>0</v>
      </c>
    </row>
    <row r="270" spans="1:11" ht="21.75" customHeight="1" x14ac:dyDescent="0.25">
      <c r="A270" s="86"/>
      <c r="B270" s="66" t="s">
        <v>15</v>
      </c>
      <c r="C270" s="4" t="s">
        <v>8</v>
      </c>
      <c r="D270" s="25">
        <f>D284</f>
        <v>0</v>
      </c>
      <c r="E270" s="25">
        <f t="shared" ref="E270:J270" si="148">E284</f>
        <v>0</v>
      </c>
      <c r="F270" s="25">
        <f t="shared" si="148"/>
        <v>1800</v>
      </c>
      <c r="G270" s="25">
        <f t="shared" si="148"/>
        <v>0</v>
      </c>
      <c r="H270" s="50">
        <f t="shared" si="148"/>
        <v>0</v>
      </c>
      <c r="I270" s="38">
        <f t="shared" si="148"/>
        <v>0</v>
      </c>
      <c r="J270" s="38">
        <f t="shared" si="148"/>
        <v>0</v>
      </c>
      <c r="K270" s="38">
        <f t="shared" si="89"/>
        <v>1800</v>
      </c>
    </row>
    <row r="271" spans="1:11" ht="24.75" customHeight="1" x14ac:dyDescent="0.25">
      <c r="A271" s="86"/>
      <c r="B271" s="67"/>
      <c r="C271" s="4" t="s">
        <v>9</v>
      </c>
      <c r="D271" s="25">
        <f t="shared" ref="D271:J273" si="149">D285</f>
        <v>0</v>
      </c>
      <c r="E271" s="25">
        <f t="shared" si="149"/>
        <v>0</v>
      </c>
      <c r="F271" s="25">
        <f t="shared" si="149"/>
        <v>0</v>
      </c>
      <c r="G271" s="25">
        <f t="shared" si="149"/>
        <v>0</v>
      </c>
      <c r="H271" s="50">
        <f t="shared" si="149"/>
        <v>0</v>
      </c>
      <c r="I271" s="38">
        <f t="shared" si="149"/>
        <v>0</v>
      </c>
      <c r="J271" s="38">
        <f t="shared" si="149"/>
        <v>0</v>
      </c>
      <c r="K271" s="38">
        <f t="shared" si="89"/>
        <v>0</v>
      </c>
    </row>
    <row r="272" spans="1:11" ht="26.25" customHeight="1" x14ac:dyDescent="0.25">
      <c r="A272" s="86"/>
      <c r="B272" s="67"/>
      <c r="C272" s="4" t="s">
        <v>10</v>
      </c>
      <c r="D272" s="25">
        <f t="shared" si="149"/>
        <v>0</v>
      </c>
      <c r="E272" s="25">
        <f t="shared" si="149"/>
        <v>0</v>
      </c>
      <c r="F272" s="25">
        <f t="shared" si="149"/>
        <v>0</v>
      </c>
      <c r="G272" s="25">
        <f t="shared" si="149"/>
        <v>0</v>
      </c>
      <c r="H272" s="50">
        <f t="shared" si="149"/>
        <v>0</v>
      </c>
      <c r="I272" s="38">
        <f t="shared" si="149"/>
        <v>0</v>
      </c>
      <c r="J272" s="38">
        <f t="shared" si="149"/>
        <v>0</v>
      </c>
      <c r="K272" s="38">
        <f t="shared" si="89"/>
        <v>0</v>
      </c>
    </row>
    <row r="273" spans="1:11" ht="24.75" customHeight="1" x14ac:dyDescent="0.25">
      <c r="A273" s="87"/>
      <c r="B273" s="68"/>
      <c r="C273" s="4" t="s">
        <v>11</v>
      </c>
      <c r="D273" s="25">
        <f t="shared" si="149"/>
        <v>0</v>
      </c>
      <c r="E273" s="25">
        <f t="shared" si="149"/>
        <v>0</v>
      </c>
      <c r="F273" s="25">
        <f t="shared" si="149"/>
        <v>1800</v>
      </c>
      <c r="G273" s="25">
        <f t="shared" si="149"/>
        <v>0</v>
      </c>
      <c r="H273" s="50">
        <f t="shared" si="149"/>
        <v>0</v>
      </c>
      <c r="I273" s="38">
        <f t="shared" si="149"/>
        <v>0</v>
      </c>
      <c r="J273" s="38">
        <f t="shared" si="149"/>
        <v>0</v>
      </c>
      <c r="K273" s="38">
        <f t="shared" si="89"/>
        <v>1800</v>
      </c>
    </row>
    <row r="274" spans="1:11" ht="28.5" customHeight="1" x14ac:dyDescent="0.25">
      <c r="A274" s="80" t="s">
        <v>44</v>
      </c>
      <c r="B274" s="66" t="s">
        <v>7</v>
      </c>
      <c r="C274" s="4" t="s">
        <v>8</v>
      </c>
      <c r="D274" s="25">
        <f>D279+D284</f>
        <v>12492.1</v>
      </c>
      <c r="E274" s="25">
        <f t="shared" ref="E274:J274" si="150">E279+E284</f>
        <v>5662.9</v>
      </c>
      <c r="F274" s="25">
        <f t="shared" si="150"/>
        <v>7401.6</v>
      </c>
      <c r="G274" s="25">
        <f t="shared" si="150"/>
        <v>3485.7</v>
      </c>
      <c r="H274" s="50">
        <f t="shared" si="150"/>
        <v>2302.6999999999998</v>
      </c>
      <c r="I274" s="38">
        <f t="shared" si="150"/>
        <v>2300.6999999999998</v>
      </c>
      <c r="J274" s="38">
        <f t="shared" si="150"/>
        <v>1202.7</v>
      </c>
      <c r="K274" s="38">
        <f t="shared" si="89"/>
        <v>34848.399999999994</v>
      </c>
    </row>
    <row r="275" spans="1:11" ht="28.5" customHeight="1" x14ac:dyDescent="0.25">
      <c r="A275" s="81"/>
      <c r="B275" s="67"/>
      <c r="C275" s="4" t="s">
        <v>9</v>
      </c>
      <c r="D275" s="25">
        <f t="shared" ref="D275:J277" si="151">D280+D285</f>
        <v>11135.1</v>
      </c>
      <c r="E275" s="25">
        <f t="shared" si="151"/>
        <v>4138.2000000000007</v>
      </c>
      <c r="F275" s="25">
        <f t="shared" si="151"/>
        <v>4711.9000000000005</v>
      </c>
      <c r="G275" s="25">
        <f t="shared" si="151"/>
        <v>3041.7</v>
      </c>
      <c r="H275" s="50">
        <f t="shared" si="151"/>
        <v>1189.7</v>
      </c>
      <c r="I275" s="38">
        <f t="shared" si="151"/>
        <v>1189.7</v>
      </c>
      <c r="J275" s="38">
        <f t="shared" si="151"/>
        <v>1189.7</v>
      </c>
      <c r="K275" s="38">
        <f t="shared" si="89"/>
        <v>26596.000000000004</v>
      </c>
    </row>
    <row r="276" spans="1:11" ht="28.5" customHeight="1" x14ac:dyDescent="0.25">
      <c r="A276" s="81"/>
      <c r="B276" s="67"/>
      <c r="C276" s="4" t="s">
        <v>10</v>
      </c>
      <c r="D276" s="25">
        <f t="shared" si="151"/>
        <v>1</v>
      </c>
      <c r="E276" s="25">
        <f t="shared" si="151"/>
        <v>1025.8</v>
      </c>
      <c r="F276" s="25">
        <f t="shared" si="151"/>
        <v>48.599999999999994</v>
      </c>
      <c r="G276" s="25">
        <f t="shared" si="151"/>
        <v>31.7</v>
      </c>
      <c r="H276" s="50">
        <f t="shared" si="151"/>
        <v>13</v>
      </c>
      <c r="I276" s="38">
        <f t="shared" si="151"/>
        <v>13</v>
      </c>
      <c r="J276" s="38">
        <f t="shared" si="151"/>
        <v>13</v>
      </c>
      <c r="K276" s="38">
        <f t="shared" si="89"/>
        <v>1146.0999999999999</v>
      </c>
    </row>
    <row r="277" spans="1:11" ht="28.5" customHeight="1" x14ac:dyDescent="0.25">
      <c r="A277" s="81"/>
      <c r="B277" s="67"/>
      <c r="C277" s="4" t="s">
        <v>14</v>
      </c>
      <c r="D277" s="25">
        <f t="shared" si="151"/>
        <v>1356</v>
      </c>
      <c r="E277" s="25">
        <f t="shared" si="151"/>
        <v>498.90000000000003</v>
      </c>
      <c r="F277" s="25">
        <f t="shared" si="151"/>
        <v>2641.1</v>
      </c>
      <c r="G277" s="25">
        <f t="shared" si="151"/>
        <v>412.3</v>
      </c>
      <c r="H277" s="50">
        <f t="shared" si="151"/>
        <v>1100</v>
      </c>
      <c r="I277" s="38">
        <f t="shared" si="151"/>
        <v>1098</v>
      </c>
      <c r="J277" s="38">
        <f t="shared" si="151"/>
        <v>0</v>
      </c>
      <c r="K277" s="38">
        <f t="shared" si="89"/>
        <v>7106.3</v>
      </c>
    </row>
    <row r="278" spans="1:11" ht="28.5" customHeight="1" x14ac:dyDescent="0.25">
      <c r="A278" s="81"/>
      <c r="B278" s="68"/>
      <c r="C278" s="4" t="s">
        <v>12</v>
      </c>
      <c r="D278" s="25">
        <v>0</v>
      </c>
      <c r="E278" s="25">
        <v>0</v>
      </c>
      <c r="F278" s="25">
        <v>0</v>
      </c>
      <c r="G278" s="25">
        <v>0</v>
      </c>
      <c r="H278" s="50">
        <v>0</v>
      </c>
      <c r="I278" s="38">
        <v>0</v>
      </c>
      <c r="J278" s="38">
        <v>0</v>
      </c>
      <c r="K278" s="38">
        <f t="shared" si="89"/>
        <v>0</v>
      </c>
    </row>
    <row r="279" spans="1:11" ht="21" customHeight="1" x14ac:dyDescent="0.25">
      <c r="A279" s="81"/>
      <c r="B279" s="66" t="s">
        <v>78</v>
      </c>
      <c r="C279" s="4" t="s">
        <v>8</v>
      </c>
      <c r="D279" s="25">
        <f>D288+D290++D292+D294+D296+D298+D301+D304+D307+D309+D313</f>
        <v>12492.1</v>
      </c>
      <c r="E279" s="25">
        <f t="shared" ref="E279" si="152">E288+E290++E292+E294+E296+E298+E301+E304+E307+E309+E313</f>
        <v>5662.9</v>
      </c>
      <c r="F279" s="25">
        <f>F288+F290++F292+F294+F296+F298+F301+F304+F307+F309+F313+F317</f>
        <v>5601.6</v>
      </c>
      <c r="G279" s="25">
        <f t="shared" ref="G279:J279" si="153">G288+G290++G292+G294+G296+G298+G301+G304+G307+G309+G313+G317</f>
        <v>3485.7</v>
      </c>
      <c r="H279" s="52">
        <f t="shared" si="153"/>
        <v>2302.6999999999998</v>
      </c>
      <c r="I279" s="40">
        <f t="shared" si="153"/>
        <v>2300.6999999999998</v>
      </c>
      <c r="J279" s="40">
        <f t="shared" si="153"/>
        <v>1202.7</v>
      </c>
      <c r="K279" s="38">
        <f t="shared" si="89"/>
        <v>33048.400000000001</v>
      </c>
    </row>
    <row r="280" spans="1:11" ht="39.75" customHeight="1" x14ac:dyDescent="0.25">
      <c r="A280" s="81"/>
      <c r="B280" s="67"/>
      <c r="C280" s="4" t="s">
        <v>9</v>
      </c>
      <c r="D280" s="25">
        <f>D302+D305</f>
        <v>11135.1</v>
      </c>
      <c r="E280" s="25">
        <f t="shared" ref="E280:J280" si="154">E302+E305</f>
        <v>4138.2000000000007</v>
      </c>
      <c r="F280" s="25">
        <f t="shared" si="154"/>
        <v>4711.9000000000005</v>
      </c>
      <c r="G280" s="25">
        <f t="shared" si="154"/>
        <v>3041.7</v>
      </c>
      <c r="H280" s="50">
        <f t="shared" si="154"/>
        <v>1189.7</v>
      </c>
      <c r="I280" s="38">
        <f t="shared" si="154"/>
        <v>1189.7</v>
      </c>
      <c r="J280" s="38">
        <f t="shared" si="154"/>
        <v>1189.7</v>
      </c>
      <c r="K280" s="38">
        <f t="shared" si="89"/>
        <v>26596.000000000004</v>
      </c>
    </row>
    <row r="281" spans="1:11" ht="39.75" customHeight="1" x14ac:dyDescent="0.25">
      <c r="A281" s="81"/>
      <c r="B281" s="67"/>
      <c r="C281" s="4" t="s">
        <v>10</v>
      </c>
      <c r="D281" s="25">
        <f>D295+D303+D306+D310</f>
        <v>1</v>
      </c>
      <c r="E281" s="25">
        <f t="shared" ref="E281:J281" si="155">E295+E303+E306+E310</f>
        <v>1025.8</v>
      </c>
      <c r="F281" s="25">
        <f t="shared" si="155"/>
        <v>48.599999999999994</v>
      </c>
      <c r="G281" s="25">
        <f t="shared" si="155"/>
        <v>31.7</v>
      </c>
      <c r="H281" s="50">
        <f t="shared" si="155"/>
        <v>13</v>
      </c>
      <c r="I281" s="38">
        <f t="shared" si="155"/>
        <v>13</v>
      </c>
      <c r="J281" s="38">
        <f t="shared" si="155"/>
        <v>13</v>
      </c>
      <c r="K281" s="38">
        <f t="shared" si="89"/>
        <v>1146.0999999999999</v>
      </c>
    </row>
    <row r="282" spans="1:11" ht="39" customHeight="1" x14ac:dyDescent="0.25">
      <c r="A282" s="81"/>
      <c r="B282" s="67"/>
      <c r="C282" s="4" t="s">
        <v>14</v>
      </c>
      <c r="D282" s="25">
        <f>D289+D291+D299+D308+D311</f>
        <v>1356</v>
      </c>
      <c r="E282" s="25">
        <f t="shared" ref="E282:J282" si="156">E289+E291+E299+E308+E311</f>
        <v>498.90000000000003</v>
      </c>
      <c r="F282" s="25">
        <f>F289+F291+F299+F308+F311+F320</f>
        <v>841.1</v>
      </c>
      <c r="G282" s="25">
        <f t="shared" si="156"/>
        <v>412.3</v>
      </c>
      <c r="H282" s="50">
        <f t="shared" si="156"/>
        <v>1100</v>
      </c>
      <c r="I282" s="38">
        <f t="shared" si="156"/>
        <v>1098</v>
      </c>
      <c r="J282" s="38">
        <f t="shared" si="156"/>
        <v>0</v>
      </c>
      <c r="K282" s="38">
        <f t="shared" si="89"/>
        <v>5306.3</v>
      </c>
    </row>
    <row r="283" spans="1:11" ht="36.75" customHeight="1" x14ac:dyDescent="0.25">
      <c r="A283" s="81"/>
      <c r="B283" s="68"/>
      <c r="C283" s="4" t="s">
        <v>12</v>
      </c>
      <c r="D283" s="25">
        <v>0</v>
      </c>
      <c r="E283" s="25">
        <v>0</v>
      </c>
      <c r="F283" s="25">
        <v>0</v>
      </c>
      <c r="G283" s="25">
        <v>0</v>
      </c>
      <c r="H283" s="50">
        <v>0</v>
      </c>
      <c r="I283" s="38">
        <v>0</v>
      </c>
      <c r="J283" s="38">
        <v>0</v>
      </c>
      <c r="K283" s="38">
        <f t="shared" si="89"/>
        <v>0</v>
      </c>
    </row>
    <row r="284" spans="1:11" ht="30.75" customHeight="1" x14ac:dyDescent="0.25">
      <c r="A284" s="81"/>
      <c r="B284" s="66" t="s">
        <v>15</v>
      </c>
      <c r="C284" s="4" t="s">
        <v>8</v>
      </c>
      <c r="D284" s="25">
        <f>D321</f>
        <v>0</v>
      </c>
      <c r="E284" s="25">
        <f>E321</f>
        <v>0</v>
      </c>
      <c r="F284" s="25">
        <f>F321</f>
        <v>1800</v>
      </c>
      <c r="G284" s="25">
        <f t="shared" ref="G284:J284" si="157">G321</f>
        <v>0</v>
      </c>
      <c r="H284" s="52">
        <f t="shared" si="157"/>
        <v>0</v>
      </c>
      <c r="I284" s="40">
        <f t="shared" si="157"/>
        <v>0</v>
      </c>
      <c r="J284" s="40">
        <f t="shared" si="157"/>
        <v>0</v>
      </c>
      <c r="K284" s="38">
        <f t="shared" si="89"/>
        <v>1800</v>
      </c>
    </row>
    <row r="285" spans="1:11" ht="37.5" customHeight="1" x14ac:dyDescent="0.25">
      <c r="A285" s="81"/>
      <c r="B285" s="67"/>
      <c r="C285" s="4" t="s">
        <v>9</v>
      </c>
      <c r="D285" s="25">
        <f t="shared" ref="D285:E287" si="158">D322</f>
        <v>0</v>
      </c>
      <c r="E285" s="25">
        <f t="shared" si="158"/>
        <v>0</v>
      </c>
      <c r="F285" s="25">
        <f t="shared" ref="F285:J287" si="159">F322</f>
        <v>0</v>
      </c>
      <c r="G285" s="25">
        <f t="shared" si="159"/>
        <v>0</v>
      </c>
      <c r="H285" s="52">
        <f t="shared" si="159"/>
        <v>0</v>
      </c>
      <c r="I285" s="40">
        <f t="shared" si="159"/>
        <v>0</v>
      </c>
      <c r="J285" s="40">
        <f t="shared" si="159"/>
        <v>0</v>
      </c>
      <c r="K285" s="38">
        <f t="shared" si="89"/>
        <v>0</v>
      </c>
    </row>
    <row r="286" spans="1:11" ht="41.25" customHeight="1" x14ac:dyDescent="0.25">
      <c r="A286" s="81"/>
      <c r="B286" s="67"/>
      <c r="C286" s="4" t="s">
        <v>10</v>
      </c>
      <c r="D286" s="25">
        <f t="shared" si="158"/>
        <v>0</v>
      </c>
      <c r="E286" s="25">
        <f t="shared" si="158"/>
        <v>0</v>
      </c>
      <c r="F286" s="25">
        <f t="shared" si="159"/>
        <v>0</v>
      </c>
      <c r="G286" s="25">
        <f t="shared" si="159"/>
        <v>0</v>
      </c>
      <c r="H286" s="52">
        <f t="shared" si="159"/>
        <v>0</v>
      </c>
      <c r="I286" s="40">
        <f t="shared" si="159"/>
        <v>0</v>
      </c>
      <c r="J286" s="40">
        <f t="shared" si="159"/>
        <v>0</v>
      </c>
      <c r="K286" s="38">
        <f t="shared" si="89"/>
        <v>0</v>
      </c>
    </row>
    <row r="287" spans="1:11" ht="35.25" customHeight="1" x14ac:dyDescent="0.25">
      <c r="A287" s="82"/>
      <c r="B287" s="68"/>
      <c r="C287" s="4" t="s">
        <v>11</v>
      </c>
      <c r="D287" s="25">
        <f t="shared" si="158"/>
        <v>0</v>
      </c>
      <c r="E287" s="25">
        <f t="shared" si="158"/>
        <v>0</v>
      </c>
      <c r="F287" s="25">
        <f t="shared" si="159"/>
        <v>1800</v>
      </c>
      <c r="G287" s="25">
        <f t="shared" si="159"/>
        <v>0</v>
      </c>
      <c r="H287" s="52">
        <f t="shared" si="159"/>
        <v>0</v>
      </c>
      <c r="I287" s="40">
        <f t="shared" si="159"/>
        <v>0</v>
      </c>
      <c r="J287" s="40">
        <f t="shared" si="159"/>
        <v>0</v>
      </c>
      <c r="K287" s="38">
        <f t="shared" si="89"/>
        <v>1800</v>
      </c>
    </row>
    <row r="288" spans="1:11" ht="22.5" customHeight="1" x14ac:dyDescent="0.25">
      <c r="A288" s="85" t="s">
        <v>87</v>
      </c>
      <c r="B288" s="66" t="s">
        <v>78</v>
      </c>
      <c r="C288" s="4" t="s">
        <v>8</v>
      </c>
      <c r="D288" s="25">
        <f>D289</f>
        <v>300</v>
      </c>
      <c r="E288" s="25">
        <f t="shared" ref="E288:I288" si="160">E289</f>
        <v>302.10000000000002</v>
      </c>
      <c r="F288" s="25">
        <f t="shared" si="160"/>
        <v>357.1</v>
      </c>
      <c r="G288" s="25">
        <f t="shared" si="160"/>
        <v>412.3</v>
      </c>
      <c r="H288" s="50">
        <f t="shared" si="160"/>
        <v>1000</v>
      </c>
      <c r="I288" s="38">
        <f t="shared" si="160"/>
        <v>1000</v>
      </c>
      <c r="J288" s="38">
        <f>J289</f>
        <v>0</v>
      </c>
      <c r="K288" s="38">
        <f t="shared" si="89"/>
        <v>3371.5</v>
      </c>
    </row>
    <row r="289" spans="1:12" ht="106.5" customHeight="1" x14ac:dyDescent="0.25">
      <c r="A289" s="88"/>
      <c r="B289" s="68"/>
      <c r="C289" s="4" t="s">
        <v>14</v>
      </c>
      <c r="D289" s="25">
        <v>300</v>
      </c>
      <c r="E289" s="25">
        <v>302.10000000000002</v>
      </c>
      <c r="F289" s="25">
        <v>357.1</v>
      </c>
      <c r="G289" s="25">
        <v>412.3</v>
      </c>
      <c r="H289" s="50">
        <v>1000</v>
      </c>
      <c r="I289" s="38">
        <v>1000</v>
      </c>
      <c r="J289" s="38">
        <v>0</v>
      </c>
      <c r="K289" s="38">
        <f t="shared" si="89"/>
        <v>3371.5</v>
      </c>
      <c r="L289" s="2"/>
    </row>
    <row r="290" spans="1:12" ht="32.25" customHeight="1" x14ac:dyDescent="0.25">
      <c r="A290" s="85" t="s">
        <v>45</v>
      </c>
      <c r="B290" s="66" t="s">
        <v>78</v>
      </c>
      <c r="C290" s="4" t="s">
        <v>8</v>
      </c>
      <c r="D290" s="25">
        <f>D291</f>
        <v>554</v>
      </c>
      <c r="E290" s="25">
        <f t="shared" ref="E290:J290" si="161">E291</f>
        <v>196.8</v>
      </c>
      <c r="F290" s="25">
        <f t="shared" si="161"/>
        <v>0</v>
      </c>
      <c r="G290" s="25">
        <f t="shared" si="161"/>
        <v>0</v>
      </c>
      <c r="H290" s="50">
        <f t="shared" si="161"/>
        <v>100</v>
      </c>
      <c r="I290" s="38">
        <f t="shared" si="161"/>
        <v>98</v>
      </c>
      <c r="J290" s="38">
        <f t="shared" si="161"/>
        <v>0</v>
      </c>
      <c r="K290" s="38">
        <f t="shared" si="89"/>
        <v>948.8</v>
      </c>
    </row>
    <row r="291" spans="1:12" ht="49.5" customHeight="1" x14ac:dyDescent="0.25">
      <c r="A291" s="88"/>
      <c r="B291" s="68"/>
      <c r="C291" s="4" t="s">
        <v>14</v>
      </c>
      <c r="D291" s="25">
        <v>554</v>
      </c>
      <c r="E291" s="25">
        <v>196.8</v>
      </c>
      <c r="F291" s="25">
        <v>0</v>
      </c>
      <c r="G291" s="25"/>
      <c r="H291" s="50">
        <v>100</v>
      </c>
      <c r="I291" s="38">
        <v>98</v>
      </c>
      <c r="J291" s="38">
        <v>0</v>
      </c>
      <c r="K291" s="38">
        <f t="shared" si="89"/>
        <v>948.8</v>
      </c>
    </row>
    <row r="292" spans="1:12" ht="18" customHeight="1" x14ac:dyDescent="0.25">
      <c r="A292" s="85" t="s">
        <v>46</v>
      </c>
      <c r="B292" s="66" t="s">
        <v>78</v>
      </c>
      <c r="C292" s="4" t="s">
        <v>8</v>
      </c>
      <c r="D292" s="25">
        <f>D293</f>
        <v>0</v>
      </c>
      <c r="E292" s="25">
        <f t="shared" ref="E292:J292" si="162">E293</f>
        <v>0</v>
      </c>
      <c r="F292" s="25">
        <f t="shared" si="162"/>
        <v>0</v>
      </c>
      <c r="G292" s="25">
        <f t="shared" si="162"/>
        <v>0</v>
      </c>
      <c r="H292" s="50">
        <f t="shared" si="162"/>
        <v>0</v>
      </c>
      <c r="I292" s="38">
        <f t="shared" si="162"/>
        <v>0</v>
      </c>
      <c r="J292" s="38">
        <f t="shared" si="162"/>
        <v>0</v>
      </c>
      <c r="K292" s="38">
        <f t="shared" si="89"/>
        <v>0</v>
      </c>
    </row>
    <row r="293" spans="1:12" ht="37.5" customHeight="1" x14ac:dyDescent="0.25">
      <c r="A293" s="88"/>
      <c r="B293" s="68"/>
      <c r="C293" s="4" t="s">
        <v>12</v>
      </c>
      <c r="D293" s="25">
        <v>0</v>
      </c>
      <c r="E293" s="25">
        <v>0</v>
      </c>
      <c r="F293" s="25">
        <v>0</v>
      </c>
      <c r="G293" s="25">
        <v>0</v>
      </c>
      <c r="H293" s="50">
        <v>0</v>
      </c>
      <c r="I293" s="38">
        <v>0</v>
      </c>
      <c r="J293" s="38">
        <v>0</v>
      </c>
      <c r="K293" s="38">
        <f t="shared" si="89"/>
        <v>0</v>
      </c>
    </row>
    <row r="294" spans="1:12" ht="30" customHeight="1" x14ac:dyDescent="0.25">
      <c r="A294" s="85" t="s">
        <v>47</v>
      </c>
      <c r="B294" s="66" t="s">
        <v>78</v>
      </c>
      <c r="C294" s="4" t="s">
        <v>8</v>
      </c>
      <c r="D294" s="25">
        <f>D295</f>
        <v>1</v>
      </c>
      <c r="E294" s="25">
        <f t="shared" ref="E294:J294" si="163">E295</f>
        <v>1</v>
      </c>
      <c r="F294" s="25">
        <f t="shared" si="163"/>
        <v>1</v>
      </c>
      <c r="G294" s="25">
        <f t="shared" si="163"/>
        <v>1</v>
      </c>
      <c r="H294" s="50">
        <f t="shared" si="163"/>
        <v>1</v>
      </c>
      <c r="I294" s="38">
        <f t="shared" si="163"/>
        <v>1</v>
      </c>
      <c r="J294" s="38">
        <f t="shared" si="163"/>
        <v>1</v>
      </c>
      <c r="K294" s="38">
        <f t="shared" si="89"/>
        <v>7</v>
      </c>
    </row>
    <row r="295" spans="1:12" ht="67.5" customHeight="1" x14ac:dyDescent="0.25">
      <c r="A295" s="88"/>
      <c r="B295" s="68"/>
      <c r="C295" s="4" t="s">
        <v>10</v>
      </c>
      <c r="D295" s="25">
        <v>1</v>
      </c>
      <c r="E295" s="25">
        <v>1</v>
      </c>
      <c r="F295" s="25">
        <v>1</v>
      </c>
      <c r="G295" s="25">
        <v>1</v>
      </c>
      <c r="H295" s="50">
        <v>1</v>
      </c>
      <c r="I295" s="38">
        <v>1</v>
      </c>
      <c r="J295" s="38">
        <v>1</v>
      </c>
      <c r="K295" s="38">
        <f t="shared" si="89"/>
        <v>7</v>
      </c>
    </row>
    <row r="296" spans="1:12" ht="30" customHeight="1" x14ac:dyDescent="0.25">
      <c r="A296" s="85" t="s">
        <v>48</v>
      </c>
      <c r="B296" s="66" t="s">
        <v>78</v>
      </c>
      <c r="C296" s="4" t="s">
        <v>8</v>
      </c>
      <c r="D296" s="25">
        <f>D297</f>
        <v>0</v>
      </c>
      <c r="E296" s="25">
        <f t="shared" ref="E296:H296" si="164">E297</f>
        <v>0</v>
      </c>
      <c r="F296" s="25">
        <f t="shared" si="164"/>
        <v>0</v>
      </c>
      <c r="G296" s="25">
        <f t="shared" si="164"/>
        <v>0</v>
      </c>
      <c r="H296" s="50">
        <f t="shared" si="164"/>
        <v>0</v>
      </c>
      <c r="I296" s="38">
        <f>I297</f>
        <v>0</v>
      </c>
      <c r="J296" s="38">
        <f>J297</f>
        <v>0</v>
      </c>
      <c r="K296" s="38">
        <f t="shared" si="89"/>
        <v>0</v>
      </c>
    </row>
    <row r="297" spans="1:12" ht="30" customHeight="1" x14ac:dyDescent="0.25">
      <c r="A297" s="88"/>
      <c r="B297" s="68"/>
      <c r="C297" s="4" t="s">
        <v>14</v>
      </c>
      <c r="D297" s="25">
        <v>0</v>
      </c>
      <c r="E297" s="25">
        <v>0</v>
      </c>
      <c r="F297" s="25">
        <v>0</v>
      </c>
      <c r="G297" s="25">
        <v>0</v>
      </c>
      <c r="H297" s="50">
        <v>0</v>
      </c>
      <c r="I297" s="38">
        <v>0</v>
      </c>
      <c r="J297" s="38">
        <v>0</v>
      </c>
      <c r="K297" s="38">
        <f t="shared" si="89"/>
        <v>0</v>
      </c>
    </row>
    <row r="298" spans="1:12" ht="15.75" customHeight="1" x14ac:dyDescent="0.25">
      <c r="A298" s="85" t="s">
        <v>49</v>
      </c>
      <c r="B298" s="66" t="s">
        <v>78</v>
      </c>
      <c r="C298" s="4" t="s">
        <v>8</v>
      </c>
      <c r="D298" s="25">
        <f>D299+D300</f>
        <v>500</v>
      </c>
      <c r="E298" s="25">
        <f t="shared" ref="E298:J298" si="165">E299+E300</f>
        <v>0</v>
      </c>
      <c r="F298" s="25">
        <f t="shared" si="165"/>
        <v>0</v>
      </c>
      <c r="G298" s="25">
        <f t="shared" si="165"/>
        <v>0</v>
      </c>
      <c r="H298" s="50">
        <f t="shared" si="165"/>
        <v>0</v>
      </c>
      <c r="I298" s="38">
        <f t="shared" si="165"/>
        <v>0</v>
      </c>
      <c r="J298" s="38">
        <f t="shared" si="165"/>
        <v>0</v>
      </c>
      <c r="K298" s="38">
        <f t="shared" si="89"/>
        <v>500</v>
      </c>
    </row>
    <row r="299" spans="1:12" ht="30.75" customHeight="1" x14ac:dyDescent="0.25">
      <c r="A299" s="86"/>
      <c r="B299" s="67"/>
      <c r="C299" s="4" t="s">
        <v>11</v>
      </c>
      <c r="D299" s="25">
        <v>500</v>
      </c>
      <c r="E299" s="25">
        <v>0</v>
      </c>
      <c r="F299" s="25">
        <v>0</v>
      </c>
      <c r="G299" s="25">
        <v>0</v>
      </c>
      <c r="H299" s="50">
        <v>0</v>
      </c>
      <c r="I299" s="38">
        <v>0</v>
      </c>
      <c r="J299" s="38">
        <v>0</v>
      </c>
      <c r="K299" s="38">
        <f t="shared" si="89"/>
        <v>500</v>
      </c>
    </row>
    <row r="300" spans="1:12" ht="31.5" customHeight="1" x14ac:dyDescent="0.25">
      <c r="A300" s="87"/>
      <c r="B300" s="68"/>
      <c r="C300" s="4" t="s">
        <v>12</v>
      </c>
      <c r="D300" s="25">
        <v>0</v>
      </c>
      <c r="E300" s="25">
        <v>0</v>
      </c>
      <c r="F300" s="25">
        <v>0</v>
      </c>
      <c r="G300" s="25">
        <v>0</v>
      </c>
      <c r="H300" s="50">
        <v>0</v>
      </c>
      <c r="I300" s="38">
        <v>0</v>
      </c>
      <c r="J300" s="38">
        <v>0</v>
      </c>
      <c r="K300" s="38">
        <f t="shared" si="89"/>
        <v>0</v>
      </c>
    </row>
    <row r="301" spans="1:12" ht="32.25" customHeight="1" x14ac:dyDescent="0.25">
      <c r="A301" s="85" t="s">
        <v>50</v>
      </c>
      <c r="B301" s="66" t="s">
        <v>78</v>
      </c>
      <c r="C301" s="4" t="s">
        <v>8</v>
      </c>
      <c r="D301" s="25">
        <f>D302+D303</f>
        <v>660.9</v>
      </c>
      <c r="E301" s="25">
        <f t="shared" ref="E301:J301" si="166">E302+E303</f>
        <v>2519.5</v>
      </c>
      <c r="F301" s="25">
        <f t="shared" si="166"/>
        <v>578.59999999999991</v>
      </c>
      <c r="G301" s="25">
        <f t="shared" si="166"/>
        <v>0</v>
      </c>
      <c r="H301" s="50">
        <f t="shared" si="166"/>
        <v>0</v>
      </c>
      <c r="I301" s="38">
        <f t="shared" si="166"/>
        <v>0</v>
      </c>
      <c r="J301" s="38">
        <f t="shared" si="166"/>
        <v>0</v>
      </c>
      <c r="K301" s="38">
        <f t="shared" si="89"/>
        <v>3759</v>
      </c>
    </row>
    <row r="302" spans="1:12" ht="28.5" customHeight="1" x14ac:dyDescent="0.25">
      <c r="A302" s="86"/>
      <c r="B302" s="67"/>
      <c r="C302" s="4" t="s">
        <v>9</v>
      </c>
      <c r="D302" s="25">
        <v>660.9</v>
      </c>
      <c r="E302" s="25">
        <v>2494.3000000000002</v>
      </c>
      <c r="F302" s="25">
        <v>572.79999999999995</v>
      </c>
      <c r="G302" s="25">
        <v>0</v>
      </c>
      <c r="H302" s="50">
        <v>0</v>
      </c>
      <c r="I302" s="38">
        <v>0</v>
      </c>
      <c r="J302" s="38">
        <v>0</v>
      </c>
      <c r="K302" s="38">
        <f t="shared" si="89"/>
        <v>3728</v>
      </c>
    </row>
    <row r="303" spans="1:12" ht="27.75" customHeight="1" x14ac:dyDescent="0.25">
      <c r="A303" s="87"/>
      <c r="B303" s="68"/>
      <c r="C303" s="4" t="s">
        <v>10</v>
      </c>
      <c r="D303" s="25">
        <v>0</v>
      </c>
      <c r="E303" s="25">
        <v>25.2</v>
      </c>
      <c r="F303" s="25">
        <v>5.8</v>
      </c>
      <c r="G303" s="25">
        <v>0</v>
      </c>
      <c r="H303" s="50">
        <v>0</v>
      </c>
      <c r="I303" s="38">
        <v>0</v>
      </c>
      <c r="J303" s="38">
        <v>0</v>
      </c>
      <c r="K303" s="38">
        <f t="shared" si="89"/>
        <v>31</v>
      </c>
    </row>
    <row r="304" spans="1:12" ht="27.75" customHeight="1" x14ac:dyDescent="0.25">
      <c r="A304" s="85" t="s">
        <v>51</v>
      </c>
      <c r="B304" s="66" t="s">
        <v>78</v>
      </c>
      <c r="C304" s="4" t="s">
        <v>8</v>
      </c>
      <c r="D304" s="25">
        <f>D305</f>
        <v>10474.200000000001</v>
      </c>
      <c r="E304" s="25">
        <f>SUM(E305:E306)</f>
        <v>2643.5</v>
      </c>
      <c r="F304" s="25">
        <f t="shared" ref="F304:J304" si="167">SUM(F305:F306)</f>
        <v>4180.9000000000005</v>
      </c>
      <c r="G304" s="25">
        <f>SUM(G305:G306)</f>
        <v>3072.3999999999996</v>
      </c>
      <c r="H304" s="50">
        <f t="shared" si="167"/>
        <v>1201.7</v>
      </c>
      <c r="I304" s="38">
        <f t="shared" si="167"/>
        <v>1201.7</v>
      </c>
      <c r="J304" s="38">
        <f t="shared" si="167"/>
        <v>1201.7</v>
      </c>
      <c r="K304" s="38">
        <f t="shared" si="89"/>
        <v>23976.100000000002</v>
      </c>
    </row>
    <row r="305" spans="1:11" ht="27.75" customHeight="1" x14ac:dyDescent="0.25">
      <c r="A305" s="86"/>
      <c r="B305" s="67"/>
      <c r="C305" s="4" t="s">
        <v>9</v>
      </c>
      <c r="D305" s="25">
        <v>10474.200000000001</v>
      </c>
      <c r="E305" s="25">
        <v>1643.9</v>
      </c>
      <c r="F305" s="25">
        <v>4139.1000000000004</v>
      </c>
      <c r="G305" s="25">
        <v>3041.7</v>
      </c>
      <c r="H305" s="50">
        <v>1189.7</v>
      </c>
      <c r="I305" s="38">
        <v>1189.7</v>
      </c>
      <c r="J305" s="38">
        <v>1189.7</v>
      </c>
      <c r="K305" s="38">
        <f t="shared" si="89"/>
        <v>22868.000000000004</v>
      </c>
    </row>
    <row r="306" spans="1:11" ht="27.75" customHeight="1" x14ac:dyDescent="0.25">
      <c r="A306" s="87"/>
      <c r="B306" s="68"/>
      <c r="C306" s="4" t="s">
        <v>10</v>
      </c>
      <c r="D306" s="25">
        <v>0</v>
      </c>
      <c r="E306" s="25">
        <v>999.6</v>
      </c>
      <c r="F306" s="25">
        <v>41.8</v>
      </c>
      <c r="G306" s="25">
        <v>30.7</v>
      </c>
      <c r="H306" s="50">
        <v>12</v>
      </c>
      <c r="I306" s="38">
        <v>12</v>
      </c>
      <c r="J306" s="38">
        <v>12</v>
      </c>
      <c r="K306" s="38">
        <f t="shared" si="89"/>
        <v>1108.1000000000001</v>
      </c>
    </row>
    <row r="307" spans="1:11" ht="27.75" customHeight="1" x14ac:dyDescent="0.25">
      <c r="A307" s="85" t="s">
        <v>25</v>
      </c>
      <c r="B307" s="66" t="s">
        <v>78</v>
      </c>
      <c r="C307" s="4" t="s">
        <v>8</v>
      </c>
      <c r="D307" s="25">
        <f>D308</f>
        <v>2</v>
      </c>
      <c r="E307" s="25">
        <f t="shared" ref="E307:J307" si="168">E308</f>
        <v>0</v>
      </c>
      <c r="F307" s="25">
        <f t="shared" si="168"/>
        <v>0</v>
      </c>
      <c r="G307" s="25">
        <f t="shared" si="168"/>
        <v>0</v>
      </c>
      <c r="H307" s="50">
        <f t="shared" si="168"/>
        <v>0</v>
      </c>
      <c r="I307" s="38">
        <f t="shared" si="168"/>
        <v>0</v>
      </c>
      <c r="J307" s="38">
        <f t="shared" si="168"/>
        <v>0</v>
      </c>
      <c r="K307" s="38">
        <f t="shared" si="89"/>
        <v>2</v>
      </c>
    </row>
    <row r="308" spans="1:11" ht="25.5" x14ac:dyDescent="0.25">
      <c r="A308" s="88"/>
      <c r="B308" s="68"/>
      <c r="C308" s="4" t="s">
        <v>14</v>
      </c>
      <c r="D308" s="25">
        <v>2</v>
      </c>
      <c r="E308" s="25">
        <v>0</v>
      </c>
      <c r="F308" s="25">
        <v>0</v>
      </c>
      <c r="G308" s="25">
        <v>0</v>
      </c>
      <c r="H308" s="50">
        <v>0</v>
      </c>
      <c r="I308" s="38">
        <v>0</v>
      </c>
      <c r="J308" s="38">
        <v>0</v>
      </c>
      <c r="K308" s="38">
        <f t="shared" si="89"/>
        <v>2</v>
      </c>
    </row>
    <row r="309" spans="1:11" x14ac:dyDescent="0.25">
      <c r="A309" s="85" t="s">
        <v>52</v>
      </c>
      <c r="B309" s="66" t="s">
        <v>78</v>
      </c>
      <c r="C309" s="4" t="s">
        <v>17</v>
      </c>
      <c r="D309" s="25">
        <f>D310+D311+D312</f>
        <v>0</v>
      </c>
      <c r="E309" s="25">
        <f t="shared" ref="E309:J309" si="169">E310+E311+E312</f>
        <v>0</v>
      </c>
      <c r="F309" s="25">
        <f t="shared" si="169"/>
        <v>0</v>
      </c>
      <c r="G309" s="25">
        <f t="shared" si="169"/>
        <v>0</v>
      </c>
      <c r="H309" s="50">
        <f t="shared" si="169"/>
        <v>0</v>
      </c>
      <c r="I309" s="38">
        <f t="shared" si="169"/>
        <v>0</v>
      </c>
      <c r="J309" s="38">
        <f t="shared" si="169"/>
        <v>0</v>
      </c>
      <c r="K309" s="38">
        <f t="shared" si="89"/>
        <v>0</v>
      </c>
    </row>
    <row r="310" spans="1:11" ht="25.5" x14ac:dyDescent="0.25">
      <c r="A310" s="86"/>
      <c r="B310" s="67"/>
      <c r="C310" s="4" t="s">
        <v>10</v>
      </c>
      <c r="D310" s="25">
        <v>0</v>
      </c>
      <c r="E310" s="25">
        <v>0</v>
      </c>
      <c r="F310" s="25">
        <v>0</v>
      </c>
      <c r="G310" s="25">
        <v>0</v>
      </c>
      <c r="H310" s="50">
        <v>0</v>
      </c>
      <c r="I310" s="38">
        <v>0</v>
      </c>
      <c r="J310" s="38">
        <v>0</v>
      </c>
      <c r="K310" s="38">
        <f t="shared" si="89"/>
        <v>0</v>
      </c>
    </row>
    <row r="311" spans="1:11" ht="25.5" x14ac:dyDescent="0.25">
      <c r="A311" s="86"/>
      <c r="B311" s="67"/>
      <c r="C311" s="4" t="s">
        <v>14</v>
      </c>
      <c r="D311" s="25">
        <v>0</v>
      </c>
      <c r="E311" s="25">
        <v>0</v>
      </c>
      <c r="F311" s="25">
        <v>0</v>
      </c>
      <c r="G311" s="25">
        <v>0</v>
      </c>
      <c r="H311" s="50">
        <v>0</v>
      </c>
      <c r="I311" s="38">
        <v>0</v>
      </c>
      <c r="J311" s="38">
        <v>0</v>
      </c>
      <c r="K311" s="38">
        <f t="shared" si="89"/>
        <v>0</v>
      </c>
    </row>
    <row r="312" spans="1:11" ht="25.5" x14ac:dyDescent="0.25">
      <c r="A312" s="87"/>
      <c r="B312" s="68"/>
      <c r="C312" s="4" t="s">
        <v>12</v>
      </c>
      <c r="D312" s="25">
        <v>0</v>
      </c>
      <c r="E312" s="25">
        <v>0</v>
      </c>
      <c r="F312" s="25">
        <v>0</v>
      </c>
      <c r="G312" s="25">
        <v>0</v>
      </c>
      <c r="H312" s="50">
        <v>0</v>
      </c>
      <c r="I312" s="38">
        <v>0</v>
      </c>
      <c r="J312" s="38">
        <v>0</v>
      </c>
      <c r="K312" s="38">
        <f t="shared" si="89"/>
        <v>0</v>
      </c>
    </row>
    <row r="313" spans="1:11" x14ac:dyDescent="0.25">
      <c r="A313" s="85" t="s">
        <v>53</v>
      </c>
      <c r="B313" s="66" t="s">
        <v>78</v>
      </c>
      <c r="C313" s="4" t="s">
        <v>17</v>
      </c>
      <c r="D313" s="25">
        <v>0</v>
      </c>
      <c r="E313" s="25">
        <v>0</v>
      </c>
      <c r="F313" s="25">
        <v>0</v>
      </c>
      <c r="G313" s="25">
        <v>0</v>
      </c>
      <c r="H313" s="50">
        <v>0</v>
      </c>
      <c r="I313" s="38">
        <v>0</v>
      </c>
      <c r="J313" s="38">
        <v>0</v>
      </c>
      <c r="K313" s="38">
        <f t="shared" si="89"/>
        <v>0</v>
      </c>
    </row>
    <row r="314" spans="1:11" ht="25.5" x14ac:dyDescent="0.25">
      <c r="A314" s="86"/>
      <c r="B314" s="67"/>
      <c r="C314" s="4" t="s">
        <v>9</v>
      </c>
      <c r="D314" s="25">
        <v>0</v>
      </c>
      <c r="E314" s="25">
        <v>0</v>
      </c>
      <c r="F314" s="25">
        <v>0</v>
      </c>
      <c r="G314" s="25">
        <v>0</v>
      </c>
      <c r="H314" s="50">
        <v>0</v>
      </c>
      <c r="I314" s="38">
        <v>0</v>
      </c>
      <c r="J314" s="38">
        <v>0</v>
      </c>
      <c r="K314" s="38">
        <f t="shared" si="89"/>
        <v>0</v>
      </c>
    </row>
    <row r="315" spans="1:11" ht="25.5" x14ac:dyDescent="0.25">
      <c r="A315" s="86"/>
      <c r="B315" s="67"/>
      <c r="C315" s="4" t="s">
        <v>10</v>
      </c>
      <c r="D315" s="25">
        <v>0</v>
      </c>
      <c r="E315" s="25">
        <v>0</v>
      </c>
      <c r="F315" s="25">
        <v>0</v>
      </c>
      <c r="G315" s="25">
        <v>0</v>
      </c>
      <c r="H315" s="50">
        <v>0</v>
      </c>
      <c r="I315" s="38">
        <v>0</v>
      </c>
      <c r="J315" s="38">
        <v>0</v>
      </c>
      <c r="K315" s="38">
        <f t="shared" si="89"/>
        <v>0</v>
      </c>
    </row>
    <row r="316" spans="1:11" ht="25.5" x14ac:dyDescent="0.25">
      <c r="A316" s="87"/>
      <c r="B316" s="68"/>
      <c r="C316" s="4" t="s">
        <v>14</v>
      </c>
      <c r="D316" s="25">
        <v>0</v>
      </c>
      <c r="E316" s="25">
        <v>0</v>
      </c>
      <c r="F316" s="25">
        <v>0</v>
      </c>
      <c r="G316" s="25">
        <v>0</v>
      </c>
      <c r="H316" s="50">
        <v>0</v>
      </c>
      <c r="I316" s="38">
        <v>0</v>
      </c>
      <c r="J316" s="38">
        <v>0</v>
      </c>
      <c r="K316" s="38">
        <f t="shared" si="89"/>
        <v>0</v>
      </c>
    </row>
    <row r="317" spans="1:11" x14ac:dyDescent="0.25">
      <c r="A317" s="85" t="s">
        <v>54</v>
      </c>
      <c r="B317" s="66" t="s">
        <v>78</v>
      </c>
      <c r="C317" s="4" t="s">
        <v>17</v>
      </c>
      <c r="D317" s="25">
        <v>0</v>
      </c>
      <c r="E317" s="25">
        <v>0</v>
      </c>
      <c r="F317" s="25">
        <f>F318+F319+F320</f>
        <v>484</v>
      </c>
      <c r="G317" s="25">
        <f t="shared" ref="G317:H317" si="170">G318+G319+G320</f>
        <v>0</v>
      </c>
      <c r="H317" s="52">
        <f t="shared" si="170"/>
        <v>0</v>
      </c>
      <c r="I317" s="40">
        <f>I318+I319+I320</f>
        <v>0</v>
      </c>
      <c r="J317" s="40">
        <f>J318+J319+J320</f>
        <v>0</v>
      </c>
      <c r="K317" s="38">
        <f t="shared" si="89"/>
        <v>484</v>
      </c>
    </row>
    <row r="318" spans="1:11" ht="25.5" x14ac:dyDescent="0.25">
      <c r="A318" s="86"/>
      <c r="B318" s="67"/>
      <c r="C318" s="4" t="s">
        <v>9</v>
      </c>
      <c r="D318" s="25">
        <v>0</v>
      </c>
      <c r="E318" s="25">
        <v>0</v>
      </c>
      <c r="F318" s="25">
        <v>0</v>
      </c>
      <c r="G318" s="25">
        <v>0</v>
      </c>
      <c r="H318" s="50">
        <v>0</v>
      </c>
      <c r="I318" s="38">
        <v>0</v>
      </c>
      <c r="J318" s="38">
        <v>0</v>
      </c>
      <c r="K318" s="38">
        <f t="shared" si="89"/>
        <v>0</v>
      </c>
    </row>
    <row r="319" spans="1:11" ht="25.5" x14ac:dyDescent="0.25">
      <c r="A319" s="86"/>
      <c r="B319" s="67"/>
      <c r="C319" s="4" t="s">
        <v>10</v>
      </c>
      <c r="D319" s="25">
        <v>0</v>
      </c>
      <c r="E319" s="25">
        <v>0</v>
      </c>
      <c r="F319" s="25">
        <v>0</v>
      </c>
      <c r="G319" s="25">
        <v>0</v>
      </c>
      <c r="H319" s="50">
        <v>0</v>
      </c>
      <c r="I319" s="38">
        <v>0</v>
      </c>
      <c r="J319" s="38">
        <v>0</v>
      </c>
      <c r="K319" s="38">
        <f t="shared" si="89"/>
        <v>0</v>
      </c>
    </row>
    <row r="320" spans="1:11" ht="25.5" x14ac:dyDescent="0.25">
      <c r="A320" s="87"/>
      <c r="B320" s="68"/>
      <c r="C320" s="4" t="s">
        <v>14</v>
      </c>
      <c r="D320" s="25">
        <v>0</v>
      </c>
      <c r="E320" s="25">
        <v>0</v>
      </c>
      <c r="F320" s="25">
        <v>484</v>
      </c>
      <c r="G320" s="25">
        <v>0</v>
      </c>
      <c r="H320" s="50"/>
      <c r="I320" s="38">
        <v>0</v>
      </c>
      <c r="J320" s="38">
        <v>0</v>
      </c>
      <c r="K320" s="38">
        <f t="shared" si="89"/>
        <v>484</v>
      </c>
    </row>
    <row r="321" spans="1:11" x14ac:dyDescent="0.25">
      <c r="A321" s="85" t="s">
        <v>55</v>
      </c>
      <c r="B321" s="66" t="s">
        <v>15</v>
      </c>
      <c r="C321" s="4" t="s">
        <v>17</v>
      </c>
      <c r="D321" s="25">
        <v>0</v>
      </c>
      <c r="E321" s="25">
        <v>0</v>
      </c>
      <c r="F321" s="25">
        <f>F322+F323+F324</f>
        <v>1800</v>
      </c>
      <c r="G321" s="25">
        <f t="shared" ref="G321:J321" si="171">G322+G323+G324</f>
        <v>0</v>
      </c>
      <c r="H321" s="52">
        <v>0</v>
      </c>
      <c r="I321" s="40">
        <f t="shared" si="171"/>
        <v>0</v>
      </c>
      <c r="J321" s="40">
        <f t="shared" si="171"/>
        <v>0</v>
      </c>
      <c r="K321" s="38">
        <f t="shared" si="89"/>
        <v>1800</v>
      </c>
    </row>
    <row r="322" spans="1:11" ht="25.5" x14ac:dyDescent="0.25">
      <c r="A322" s="86"/>
      <c r="B322" s="67"/>
      <c r="C322" s="4" t="s">
        <v>9</v>
      </c>
      <c r="D322" s="25">
        <v>0</v>
      </c>
      <c r="E322" s="25">
        <v>0</v>
      </c>
      <c r="F322" s="25">
        <v>0</v>
      </c>
      <c r="G322" s="25">
        <v>0</v>
      </c>
      <c r="H322" s="50">
        <v>0</v>
      </c>
      <c r="I322" s="38">
        <v>0</v>
      </c>
      <c r="J322" s="38">
        <v>0</v>
      </c>
      <c r="K322" s="38">
        <f t="shared" si="89"/>
        <v>0</v>
      </c>
    </row>
    <row r="323" spans="1:11" ht="25.5" x14ac:dyDescent="0.25">
      <c r="A323" s="86"/>
      <c r="B323" s="67"/>
      <c r="C323" s="4" t="s">
        <v>10</v>
      </c>
      <c r="D323" s="25">
        <v>0</v>
      </c>
      <c r="E323" s="25">
        <v>0</v>
      </c>
      <c r="F323" s="25">
        <v>0</v>
      </c>
      <c r="G323" s="25">
        <v>0</v>
      </c>
      <c r="H323" s="50">
        <v>0</v>
      </c>
      <c r="I323" s="38">
        <v>0</v>
      </c>
      <c r="J323" s="38">
        <v>0</v>
      </c>
      <c r="K323" s="38">
        <f t="shared" si="89"/>
        <v>0</v>
      </c>
    </row>
    <row r="324" spans="1:11" ht="25.5" x14ac:dyDescent="0.25">
      <c r="A324" s="87"/>
      <c r="B324" s="68"/>
      <c r="C324" s="4" t="s">
        <v>14</v>
      </c>
      <c r="D324" s="25">
        <v>0</v>
      </c>
      <c r="E324" s="25">
        <v>0</v>
      </c>
      <c r="F324" s="25">
        <v>1800</v>
      </c>
      <c r="G324" s="25">
        <v>0</v>
      </c>
      <c r="H324" s="50">
        <v>0</v>
      </c>
      <c r="I324" s="38">
        <v>0</v>
      </c>
      <c r="J324" s="38">
        <v>0</v>
      </c>
      <c r="K324" s="38">
        <f t="shared" si="89"/>
        <v>1800</v>
      </c>
    </row>
  </sheetData>
  <mergeCells count="159">
    <mergeCell ref="B321:B324"/>
    <mergeCell ref="B270:B273"/>
    <mergeCell ref="B284:B287"/>
    <mergeCell ref="B183:B186"/>
    <mergeCell ref="B309:B312"/>
    <mergeCell ref="A294:A295"/>
    <mergeCell ref="B307:B308"/>
    <mergeCell ref="B294:B295"/>
    <mergeCell ref="B296:B297"/>
    <mergeCell ref="A292:A293"/>
    <mergeCell ref="B292:B293"/>
    <mergeCell ref="B261:B264"/>
    <mergeCell ref="B265:B269"/>
    <mergeCell ref="B274:B278"/>
    <mergeCell ref="B279:B283"/>
    <mergeCell ref="B298:B300"/>
    <mergeCell ref="A309:A312"/>
    <mergeCell ref="A313:A316"/>
    <mergeCell ref="A317:A320"/>
    <mergeCell ref="A321:A324"/>
    <mergeCell ref="A260:A273"/>
    <mergeCell ref="B290:B291"/>
    <mergeCell ref="A175:A186"/>
    <mergeCell ref="A242:A243"/>
    <mergeCell ref="D11:K11"/>
    <mergeCell ref="A82:A84"/>
    <mergeCell ref="A87:A88"/>
    <mergeCell ref="B127:B130"/>
    <mergeCell ref="A89:A91"/>
    <mergeCell ref="A92:A93"/>
    <mergeCell ref="A94:A95"/>
    <mergeCell ref="A96:A98"/>
    <mergeCell ref="A127:A136"/>
    <mergeCell ref="B92:B93"/>
    <mergeCell ref="B117:B118"/>
    <mergeCell ref="A117:A118"/>
    <mergeCell ref="B122:B124"/>
    <mergeCell ref="B87:B88"/>
    <mergeCell ref="B89:B91"/>
    <mergeCell ref="A119:A126"/>
    <mergeCell ref="A115:A116"/>
    <mergeCell ref="B99:B100"/>
    <mergeCell ref="A101:A114"/>
    <mergeCell ref="B101:B105"/>
    <mergeCell ref="B106:B110"/>
    <mergeCell ref="B111:B114"/>
    <mergeCell ref="B125:B126"/>
    <mergeCell ref="B119:B121"/>
    <mergeCell ref="A11:A12"/>
    <mergeCell ref="B11:B12"/>
    <mergeCell ref="B28:B31"/>
    <mergeCell ref="B32:B35"/>
    <mergeCell ref="A14:A35"/>
    <mergeCell ref="A36:A57"/>
    <mergeCell ref="B54:B57"/>
    <mergeCell ref="B74:B77"/>
    <mergeCell ref="A58:A77"/>
    <mergeCell ref="A1:K1"/>
    <mergeCell ref="A2:K2"/>
    <mergeCell ref="A3:K3"/>
    <mergeCell ref="A6:K6"/>
    <mergeCell ref="A7:K7"/>
    <mergeCell ref="A9:K9"/>
    <mergeCell ref="A10:K10"/>
    <mergeCell ref="F4:K4"/>
    <mergeCell ref="A5:K5"/>
    <mergeCell ref="B94:B95"/>
    <mergeCell ref="C11:C12"/>
    <mergeCell ref="A85:A86"/>
    <mergeCell ref="B85:B86"/>
    <mergeCell ref="B50:B53"/>
    <mergeCell ref="B58:B63"/>
    <mergeCell ref="A152:A154"/>
    <mergeCell ref="B179:B182"/>
    <mergeCell ref="B175:B178"/>
    <mergeCell ref="A155:A157"/>
    <mergeCell ref="A143:A151"/>
    <mergeCell ref="A163:A174"/>
    <mergeCell ref="B160:B162"/>
    <mergeCell ref="B43:B49"/>
    <mergeCell ref="B21:B27"/>
    <mergeCell ref="B36:B42"/>
    <mergeCell ref="A158:A159"/>
    <mergeCell ref="B158:B159"/>
    <mergeCell ref="A137:A139"/>
    <mergeCell ref="B137:B139"/>
    <mergeCell ref="B155:B157"/>
    <mergeCell ref="A80:A81"/>
    <mergeCell ref="B14:B20"/>
    <mergeCell ref="A78:A79"/>
    <mergeCell ref="B163:B166"/>
    <mergeCell ref="B134:B136"/>
    <mergeCell ref="B223:B226"/>
    <mergeCell ref="B115:B116"/>
    <mergeCell ref="B96:B98"/>
    <mergeCell ref="B140:B142"/>
    <mergeCell ref="A140:A142"/>
    <mergeCell ref="B143:B145"/>
    <mergeCell ref="B195:B197"/>
    <mergeCell ref="A187:A189"/>
    <mergeCell ref="A190:A191"/>
    <mergeCell ref="A210:A212"/>
    <mergeCell ref="B210:B212"/>
    <mergeCell ref="B207:B209"/>
    <mergeCell ref="B190:B191"/>
    <mergeCell ref="A207:A209"/>
    <mergeCell ref="B198:B200"/>
    <mergeCell ref="B201:B203"/>
    <mergeCell ref="B204:B206"/>
    <mergeCell ref="A204:A205"/>
    <mergeCell ref="A99:A100"/>
    <mergeCell ref="B317:B320"/>
    <mergeCell ref="B313:B316"/>
    <mergeCell ref="B301:B303"/>
    <mergeCell ref="B304:B306"/>
    <mergeCell ref="A213:A215"/>
    <mergeCell ref="B213:B215"/>
    <mergeCell ref="B242:B243"/>
    <mergeCell ref="B288:B289"/>
    <mergeCell ref="A274:A287"/>
    <mergeCell ref="B239:B241"/>
    <mergeCell ref="B227:B229"/>
    <mergeCell ref="B230:B232"/>
    <mergeCell ref="A216:A218"/>
    <mergeCell ref="B216:B218"/>
    <mergeCell ref="A301:A303"/>
    <mergeCell ref="A304:A306"/>
    <mergeCell ref="A307:A308"/>
    <mergeCell ref="A288:A289"/>
    <mergeCell ref="A296:A297"/>
    <mergeCell ref="A298:A300"/>
    <mergeCell ref="A233:A241"/>
    <mergeCell ref="A219:A229"/>
    <mergeCell ref="A290:A291"/>
    <mergeCell ref="B219:B222"/>
    <mergeCell ref="A230:A232"/>
    <mergeCell ref="A244:A247"/>
    <mergeCell ref="A248:A251"/>
    <mergeCell ref="A252:A255"/>
    <mergeCell ref="A256:A259"/>
    <mergeCell ref="B64:B69"/>
    <mergeCell ref="B78:B79"/>
    <mergeCell ref="A160:A162"/>
    <mergeCell ref="B244:B247"/>
    <mergeCell ref="B248:B251"/>
    <mergeCell ref="B252:B255"/>
    <mergeCell ref="B256:B259"/>
    <mergeCell ref="B149:B151"/>
    <mergeCell ref="B167:B170"/>
    <mergeCell ref="B80:B81"/>
    <mergeCell ref="B70:B73"/>
    <mergeCell ref="B82:B84"/>
    <mergeCell ref="B236:B238"/>
    <mergeCell ref="B233:B235"/>
    <mergeCell ref="B192:B194"/>
    <mergeCell ref="B146:B148"/>
    <mergeCell ref="B131:B133"/>
    <mergeCell ref="B152:B154"/>
    <mergeCell ref="B171:B174"/>
  </mergeCells>
  <pageMargins left="0" right="0" top="0.39370078740157483" bottom="0.39370078740157483" header="0" footer="0"/>
  <pageSetup paperSize="9" scale="5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Измен5(35)Июль2019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2024-07-09T07:48:51Z</cp:lastPrinted>
  <dcterms:created xsi:type="dcterms:W3CDTF">2019-03-20T06:04:42Z</dcterms:created>
  <dcterms:modified xsi:type="dcterms:W3CDTF">2024-08-01T10:27:40Z</dcterms:modified>
</cp:coreProperties>
</file>