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Работа\МУНИЦИПАЛЬНЫЕ ПРОГРАММЫ\Отчетность по МП\год\Сводный отчет\"/>
    </mc:Choice>
  </mc:AlternateContent>
  <bookViews>
    <workbookView xWindow="480" yWindow="60" windowWidth="11325" windowHeight="5670"/>
  </bookViews>
  <sheets>
    <sheet name="№ 1 Целевые показатели" sheetId="6" r:id="rId1"/>
    <sheet name="№ 4 Все источники" sheetId="4" r:id="rId2"/>
  </sheets>
  <calcPr calcId="152511"/>
</workbook>
</file>

<file path=xl/calcChain.xml><?xml version="1.0" encoding="utf-8"?>
<calcChain xmlns="http://schemas.openxmlformats.org/spreadsheetml/2006/main">
  <c r="E34" i="4" l="1"/>
  <c r="E35" i="4"/>
  <c r="Y37" i="4" l="1"/>
  <c r="Z37" i="4"/>
  <c r="X37" i="4"/>
  <c r="U37" i="4"/>
  <c r="V37" i="4"/>
  <c r="T37" i="4"/>
  <c r="Q37" i="4"/>
  <c r="R37" i="4"/>
  <c r="P37" i="4"/>
  <c r="M37" i="4"/>
  <c r="N37" i="4"/>
  <c r="L37" i="4"/>
  <c r="I37" i="4"/>
  <c r="J37" i="4"/>
  <c r="H37" i="4"/>
  <c r="Y36" i="4"/>
  <c r="Z36" i="4"/>
  <c r="X36" i="4"/>
  <c r="U36" i="4"/>
  <c r="V36" i="4"/>
  <c r="T36" i="4"/>
  <c r="Q36" i="4"/>
  <c r="R36" i="4"/>
  <c r="P36" i="4"/>
  <c r="M36" i="4"/>
  <c r="N36" i="4"/>
  <c r="L36" i="4"/>
  <c r="I36" i="4"/>
  <c r="J36" i="4"/>
  <c r="H36" i="4"/>
  <c r="Y35" i="4"/>
  <c r="Z35" i="4"/>
  <c r="X35" i="4"/>
  <c r="U35" i="4"/>
  <c r="V35" i="4"/>
  <c r="T35" i="4"/>
  <c r="Q35" i="4"/>
  <c r="R35" i="4"/>
  <c r="P35" i="4"/>
  <c r="M35" i="4"/>
  <c r="N35" i="4"/>
  <c r="L35" i="4"/>
  <c r="I35" i="4"/>
  <c r="J35" i="4"/>
  <c r="H35" i="4"/>
  <c r="I11" i="4" l="1"/>
  <c r="J11" i="4"/>
  <c r="H11" i="4"/>
  <c r="R17" i="4"/>
  <c r="Q17" i="4"/>
  <c r="P17" i="4"/>
  <c r="F17" i="4"/>
  <c r="D17" i="4"/>
  <c r="AA20" i="4"/>
  <c r="F20" i="4"/>
  <c r="D20" i="4"/>
  <c r="E20" i="4" s="1"/>
  <c r="S20" i="4"/>
  <c r="O20" i="4"/>
  <c r="K20" i="4"/>
  <c r="E9" i="4"/>
  <c r="E10" i="4"/>
  <c r="Q7" i="4"/>
  <c r="G20" i="4" l="1"/>
  <c r="Y32" i="4"/>
  <c r="Z32" i="4"/>
  <c r="X32" i="4"/>
  <c r="U32" i="4"/>
  <c r="V32" i="4"/>
  <c r="T32" i="4"/>
  <c r="E33" i="4"/>
  <c r="F33" i="4"/>
  <c r="E32" i="4"/>
  <c r="F32" i="4"/>
  <c r="E31" i="4"/>
  <c r="F31" i="4"/>
  <c r="E30" i="4"/>
  <c r="G30" i="4" s="1"/>
  <c r="F30" i="4"/>
  <c r="D31" i="4"/>
  <c r="D30" i="4" s="1"/>
  <c r="D33" i="4"/>
  <c r="D32" i="4" s="1"/>
  <c r="Q32" i="4"/>
  <c r="R32" i="4"/>
  <c r="P32" i="4"/>
  <c r="M32" i="4"/>
  <c r="N32" i="4"/>
  <c r="L32" i="4"/>
  <c r="I32" i="4"/>
  <c r="J32" i="4"/>
  <c r="H32" i="4"/>
  <c r="K31" i="4"/>
  <c r="K33" i="4"/>
  <c r="O31" i="4"/>
  <c r="O33" i="4"/>
  <c r="S31" i="4"/>
  <c r="S33" i="4"/>
  <c r="W31" i="4"/>
  <c r="W33" i="4"/>
  <c r="AA31" i="4"/>
  <c r="AA33" i="4"/>
  <c r="L30" i="4"/>
  <c r="M30" i="4"/>
  <c r="N30" i="4"/>
  <c r="P30" i="4"/>
  <c r="Q30" i="4"/>
  <c r="R30" i="4"/>
  <c r="T30" i="4"/>
  <c r="U30" i="4"/>
  <c r="W30" i="4" s="1"/>
  <c r="V30" i="4"/>
  <c r="X30" i="4"/>
  <c r="Y30" i="4"/>
  <c r="Z30" i="4"/>
  <c r="I30" i="4"/>
  <c r="J30" i="4"/>
  <c r="H30" i="4"/>
  <c r="K30" i="4" l="1"/>
  <c r="S32" i="4"/>
  <c r="O32" i="4"/>
  <c r="K32" i="4"/>
  <c r="G33" i="4"/>
  <c r="AA32" i="4"/>
  <c r="W32" i="4"/>
  <c r="G32" i="4"/>
  <c r="AA30" i="4"/>
  <c r="S30" i="4"/>
  <c r="O30" i="4"/>
  <c r="G31" i="4"/>
  <c r="I7" i="4"/>
  <c r="D8" i="4"/>
  <c r="Y38" i="4" l="1"/>
  <c r="Z38" i="4"/>
  <c r="Y34" i="4"/>
  <c r="Z34" i="4"/>
  <c r="X38" i="4"/>
  <c r="V38" i="4"/>
  <c r="T38" i="4"/>
  <c r="R38" i="4"/>
  <c r="N38" i="4"/>
  <c r="P38" i="4"/>
  <c r="L38" i="4"/>
  <c r="J38" i="4"/>
  <c r="H38" i="4"/>
  <c r="Z25" i="4"/>
  <c r="X25" i="4"/>
  <c r="V25" i="4"/>
  <c r="T25" i="4"/>
  <c r="R25" i="4"/>
  <c r="P25" i="4"/>
  <c r="N25" i="4"/>
  <c r="L25" i="4"/>
  <c r="J25" i="4"/>
  <c r="H25" i="4"/>
  <c r="N34" i="4" l="1"/>
  <c r="X34" i="4"/>
  <c r="V34" i="4"/>
  <c r="T34" i="4"/>
  <c r="R34" i="4"/>
  <c r="P34" i="4"/>
  <c r="L34" i="4"/>
  <c r="J34" i="4"/>
  <c r="W24" i="4"/>
  <c r="W22" i="4"/>
  <c r="W23" i="4"/>
  <c r="P14" i="4"/>
  <c r="Q11" i="4"/>
  <c r="R11" i="4"/>
  <c r="P11" i="4"/>
  <c r="F13" i="4"/>
  <c r="F12" i="4"/>
  <c r="D13" i="4"/>
  <c r="E13" i="4" s="1"/>
  <c r="D12" i="4"/>
  <c r="E12" i="4" s="1"/>
  <c r="Y9" i="4"/>
  <c r="Z9" i="4"/>
  <c r="X9" i="4"/>
  <c r="Q9" i="4"/>
  <c r="R9" i="4"/>
  <c r="P9" i="4"/>
  <c r="N9" i="4"/>
  <c r="L9" i="4"/>
  <c r="I9" i="4"/>
  <c r="J9" i="4"/>
  <c r="H9" i="4"/>
  <c r="M7" i="4"/>
  <c r="F8" i="4"/>
  <c r="O8" i="4"/>
  <c r="AA8" i="4"/>
  <c r="W8" i="4"/>
  <c r="F19" i="4"/>
  <c r="F18" i="4"/>
  <c r="F10" i="4"/>
  <c r="T9" i="4"/>
  <c r="V9" i="4"/>
  <c r="D10" i="4"/>
  <c r="S10" i="4"/>
  <c r="U9" i="4" l="1"/>
  <c r="F11" i="4"/>
  <c r="S9" i="4"/>
  <c r="M9" i="4"/>
  <c r="O9" i="4" s="1"/>
  <c r="S8" i="4"/>
  <c r="K8" i="4"/>
  <c r="D9" i="4"/>
  <c r="W10" i="4"/>
  <c r="E8" i="4"/>
  <c r="G8" i="4" s="1"/>
  <c r="D36" i="4"/>
  <c r="D35" i="4"/>
  <c r="K9" i="4"/>
  <c r="G10" i="4"/>
  <c r="W9" i="4"/>
  <c r="F9" i="4"/>
  <c r="G9" i="4" s="1"/>
  <c r="O10" i="4"/>
  <c r="K10" i="4"/>
  <c r="AA23" i="4" l="1"/>
  <c r="R21" i="4"/>
  <c r="P21" i="4"/>
  <c r="U19" i="4"/>
  <c r="AA19" i="4"/>
  <c r="Y17" i="4"/>
  <c r="Z17" i="4"/>
  <c r="X17" i="4"/>
  <c r="V17" i="4"/>
  <c r="T17" i="4"/>
  <c r="S19" i="4"/>
  <c r="O19" i="4"/>
  <c r="M17" i="4"/>
  <c r="N17" i="4"/>
  <c r="L17" i="4"/>
  <c r="K19" i="4"/>
  <c r="I17" i="4"/>
  <c r="J17" i="4"/>
  <c r="H17" i="4"/>
  <c r="D19" i="4"/>
  <c r="E19" i="4" s="1"/>
  <c r="L11" i="4"/>
  <c r="D11" i="4"/>
  <c r="AA12" i="4"/>
  <c r="W12" i="4"/>
  <c r="O12" i="4"/>
  <c r="K12" i="4"/>
  <c r="G12" i="4"/>
  <c r="S11" i="4"/>
  <c r="F23" i="4"/>
  <c r="F24" i="4"/>
  <c r="D23" i="4"/>
  <c r="E23" i="4" s="1"/>
  <c r="D24" i="4"/>
  <c r="E24" i="4" s="1"/>
  <c r="W19" i="4" l="1"/>
  <c r="G19" i="4"/>
  <c r="F35" i="4"/>
  <c r="G23" i="4"/>
  <c r="S23" i="4" l="1"/>
  <c r="D15" i="4"/>
  <c r="F15" i="4"/>
  <c r="E15" i="4" l="1"/>
  <c r="L21" i="4" l="1"/>
  <c r="N14" i="4" l="1"/>
  <c r="L14" i="4"/>
  <c r="R14" i="4" l="1"/>
  <c r="N21" i="4" l="1"/>
  <c r="AA10" i="4" l="1"/>
  <c r="AA13" i="4"/>
  <c r="AA15" i="4"/>
  <c r="AA16" i="4"/>
  <c r="AA18" i="4"/>
  <c r="AA22" i="4"/>
  <c r="AA24" i="4"/>
  <c r="AA26" i="4"/>
  <c r="AA27" i="4"/>
  <c r="AA29" i="4"/>
  <c r="AA9" i="4"/>
  <c r="U13" i="4" l="1"/>
  <c r="E37" i="4" s="1"/>
  <c r="U16" i="4"/>
  <c r="W26" i="4"/>
  <c r="U27" i="4"/>
  <c r="U29" i="4"/>
  <c r="W29" i="4" s="1"/>
  <c r="S13" i="4"/>
  <c r="Q16" i="4"/>
  <c r="S16" i="4" s="1"/>
  <c r="S18" i="4"/>
  <c r="S24" i="4"/>
  <c r="E11" i="4"/>
  <c r="O15" i="4"/>
  <c r="M16" i="4"/>
  <c r="M14" i="4" s="1"/>
  <c r="O14" i="4" s="1"/>
  <c r="O18" i="4"/>
  <c r="M24" i="4"/>
  <c r="K13" i="4"/>
  <c r="I15" i="4"/>
  <c r="I16" i="4"/>
  <c r="K18" i="4"/>
  <c r="I22" i="4"/>
  <c r="K22" i="4" s="1"/>
  <c r="I24" i="4"/>
  <c r="K24" i="4" s="1"/>
  <c r="I29" i="4"/>
  <c r="K29" i="4" s="1"/>
  <c r="J28" i="4"/>
  <c r="L28" i="4"/>
  <c r="M28" i="4" s="1"/>
  <c r="N28" i="4"/>
  <c r="P28" i="4"/>
  <c r="Q28" i="4" s="1"/>
  <c r="R28" i="4"/>
  <c r="T28" i="4"/>
  <c r="U28" i="4" s="1"/>
  <c r="V28" i="4"/>
  <c r="X28" i="4"/>
  <c r="Z28" i="4"/>
  <c r="H28" i="4"/>
  <c r="M25" i="4"/>
  <c r="Q25" i="4"/>
  <c r="U25" i="4"/>
  <c r="I25" i="4"/>
  <c r="K25" i="4" s="1"/>
  <c r="H21" i="4"/>
  <c r="I21" i="4" s="1"/>
  <c r="J21" i="4"/>
  <c r="M21" i="4"/>
  <c r="T21" i="4"/>
  <c r="V21" i="4"/>
  <c r="X21" i="4"/>
  <c r="Z21" i="4"/>
  <c r="AA17" i="4"/>
  <c r="J14" i="4"/>
  <c r="Q14" i="4"/>
  <c r="T14" i="4"/>
  <c r="U14" i="4" s="1"/>
  <c r="V14" i="4"/>
  <c r="X14" i="4"/>
  <c r="Z14" i="4"/>
  <c r="H14" i="4"/>
  <c r="I14" i="4" s="1"/>
  <c r="T11" i="4"/>
  <c r="U11" i="4" s="1"/>
  <c r="V11" i="4"/>
  <c r="X11" i="4"/>
  <c r="Z11" i="4"/>
  <c r="J7" i="4"/>
  <c r="L7" i="4"/>
  <c r="N7" i="4"/>
  <c r="P7" i="4"/>
  <c r="R7" i="4"/>
  <c r="T7" i="4"/>
  <c r="V7" i="4"/>
  <c r="X7" i="4"/>
  <c r="Z7" i="4"/>
  <c r="H7" i="4"/>
  <c r="H34" i="4"/>
  <c r="F16" i="4"/>
  <c r="F14" i="4" s="1"/>
  <c r="F22" i="4"/>
  <c r="F21" i="4" s="1"/>
  <c r="F26" i="4"/>
  <c r="F27" i="4"/>
  <c r="F29" i="4"/>
  <c r="F28" i="4" s="1"/>
  <c r="F36" i="4"/>
  <c r="D16" i="4"/>
  <c r="D18" i="4"/>
  <c r="D22" i="4"/>
  <c r="D26" i="4"/>
  <c r="D27" i="4"/>
  <c r="D29" i="4"/>
  <c r="D28" i="4" s="1"/>
  <c r="K16" i="4" l="1"/>
  <c r="I38" i="4"/>
  <c r="U38" i="4"/>
  <c r="I34" i="4"/>
  <c r="U34" i="4"/>
  <c r="O29" i="4"/>
  <c r="M38" i="4"/>
  <c r="E36" i="4"/>
  <c r="S29" i="4"/>
  <c r="Q38" i="4"/>
  <c r="S38" i="4" s="1"/>
  <c r="M34" i="4"/>
  <c r="S26" i="4"/>
  <c r="F25" i="4"/>
  <c r="E26" i="4"/>
  <c r="D25" i="4"/>
  <c r="E25" i="4" s="1"/>
  <c r="E16" i="4"/>
  <c r="D14" i="4"/>
  <c r="E14" i="4" s="1"/>
  <c r="E22" i="4"/>
  <c r="G22" i="4" s="1"/>
  <c r="D21" i="4"/>
  <c r="E21" i="4" s="1"/>
  <c r="E17" i="4"/>
  <c r="G17" i="4" s="1"/>
  <c r="E18" i="4"/>
  <c r="G18" i="4" s="1"/>
  <c r="W16" i="4"/>
  <c r="W13" i="4"/>
  <c r="W37" i="4"/>
  <c r="O26" i="4"/>
  <c r="O35" i="4"/>
  <c r="W35" i="4"/>
  <c r="Q21" i="4"/>
  <c r="S21" i="4" s="1"/>
  <c r="W27" i="4"/>
  <c r="AA28" i="4"/>
  <c r="U17" i="4"/>
  <c r="W17" i="4" s="1"/>
  <c r="F37" i="4"/>
  <c r="W28" i="4"/>
  <c r="K28" i="4"/>
  <c r="W18" i="4"/>
  <c r="AA21" i="4"/>
  <c r="W15" i="4"/>
  <c r="AA14" i="4"/>
  <c r="K14" i="4"/>
  <c r="K15" i="4"/>
  <c r="M11" i="4"/>
  <c r="N11" i="4" s="1"/>
  <c r="O11" i="4" s="1"/>
  <c r="U7" i="4"/>
  <c r="S7" i="4"/>
  <c r="D34" i="4"/>
  <c r="O28" i="4"/>
  <c r="O16" i="4"/>
  <c r="AA25" i="4"/>
  <c r="AA36" i="4"/>
  <c r="O24" i="4"/>
  <c r="G11" i="4"/>
  <c r="O13" i="4"/>
  <c r="G13" i="4"/>
  <c r="D37" i="4"/>
  <c r="F7" i="4"/>
  <c r="K38" i="4"/>
  <c r="U21" i="4"/>
  <c r="W21" i="4" s="1"/>
  <c r="E28" i="4"/>
  <c r="G28" i="4" s="1"/>
  <c r="E29" i="4"/>
  <c r="G29" i="4" s="1"/>
  <c r="S27" i="4"/>
  <c r="S36" i="4"/>
  <c r="K26" i="4"/>
  <c r="S15" i="4"/>
  <c r="G15" i="4"/>
  <c r="O27" i="4"/>
  <c r="O36" i="4"/>
  <c r="E27" i="4"/>
  <c r="K27" i="4"/>
  <c r="S22" i="4"/>
  <c r="O22" i="4"/>
  <c r="G16" i="4"/>
  <c r="K11" i="4"/>
  <c r="K17" i="4"/>
  <c r="F38" i="4"/>
  <c r="D7" i="4"/>
  <c r="D38" i="4"/>
  <c r="K36" i="4"/>
  <c r="S17" i="4"/>
  <c r="O17" i="4"/>
  <c r="W14" i="4"/>
  <c r="S14" i="4"/>
  <c r="O21" i="4"/>
  <c r="G24" i="4"/>
  <c r="K21" i="4"/>
  <c r="AA38" i="4"/>
  <c r="AA7" i="4"/>
  <c r="W7" i="4"/>
  <c r="AA37" i="4"/>
  <c r="AA11" i="4"/>
  <c r="W11" i="4"/>
  <c r="AA34" i="4"/>
  <c r="AA35" i="4"/>
  <c r="W38" i="4"/>
  <c r="K37" i="4"/>
  <c r="W36" i="4"/>
  <c r="O25" i="4"/>
  <c r="W25" i="4"/>
  <c r="S25" i="4"/>
  <c r="G26" i="4"/>
  <c r="S28" i="4"/>
  <c r="Q34" i="4" l="1"/>
  <c r="S35" i="4"/>
  <c r="K34" i="4"/>
  <c r="E7" i="4"/>
  <c r="G7" i="4" s="1"/>
  <c r="G14" i="4"/>
  <c r="F34" i="4"/>
  <c r="O38" i="4"/>
  <c r="E38" i="4"/>
  <c r="G38" i="4" s="1"/>
  <c r="O37" i="4"/>
  <c r="G37" i="4"/>
  <c r="K35" i="4"/>
  <c r="G27" i="4"/>
  <c r="G36" i="4"/>
  <c r="W34" i="4"/>
  <c r="G21" i="4"/>
  <c r="K7" i="4"/>
  <c r="G25" i="4"/>
  <c r="S37" i="4"/>
  <c r="O7" i="4"/>
  <c r="O34" i="4" l="1"/>
  <c r="G34" i="4"/>
  <c r="G35" i="4"/>
  <c r="S34" i="4"/>
</calcChain>
</file>

<file path=xl/sharedStrings.xml><?xml version="1.0" encoding="utf-8"?>
<sst xmlns="http://schemas.openxmlformats.org/spreadsheetml/2006/main" count="169" uniqueCount="93">
  <si>
    <t>№</t>
  </si>
  <si>
    <t>Наименование программы, подпрограммы, ведомственной целевой программы, основного мероприятия, мероприятия</t>
  </si>
  <si>
    <t>Ответственный исполнитель, соисполнители, участники</t>
  </si>
  <si>
    <t>Администрация Невельского района</t>
  </si>
  <si>
    <t>Финансовое управление Администрации Невельского района</t>
  </si>
  <si>
    <t>КУМИ</t>
  </si>
  <si>
    <t>Управление образования, физической культуры и спорта Администрации Невельского района</t>
  </si>
  <si>
    <t>Всего, в т.ч.</t>
  </si>
  <si>
    <t>Единица измерения</t>
  </si>
  <si>
    <t>Наименование целевого показателя</t>
  </si>
  <si>
    <t>%</t>
  </si>
  <si>
    <t>ед.</t>
  </si>
  <si>
    <t>Факт.значение за отчетный период</t>
  </si>
  <si>
    <t>Утверждено программой</t>
  </si>
  <si>
    <t>План по СБР</t>
  </si>
  <si>
    <t>Факт</t>
  </si>
  <si>
    <t>Отклонение,%</t>
  </si>
  <si>
    <t>Общий объем финансирования</t>
  </si>
  <si>
    <t>Федеральный бюджет</t>
  </si>
  <si>
    <t>Областной бюджет</t>
  </si>
  <si>
    <t>Бюджет МО "Невельский район</t>
  </si>
  <si>
    <t>Бюджеты поселений</t>
  </si>
  <si>
    <t>Рост количества посещений музеев, в % к предыдущему году</t>
  </si>
  <si>
    <t>Объем инвестиций в основной капитал (за исключением бюджетных средств) в расчете на душу населения</t>
  </si>
  <si>
    <t>руб.</t>
  </si>
  <si>
    <t>Снижение общего числа преступлений</t>
  </si>
  <si>
    <t>Прогнозная (справочная) оценка ресурсного обеспечения реализации муниципальных программ</t>
  </si>
  <si>
    <t>ИТОГО ПО МУНИЦИПАЛЬНЫМ ПРОГРАММАМ</t>
  </si>
  <si>
    <t>Иные источники</t>
  </si>
  <si>
    <t>Отклонение, %</t>
  </si>
  <si>
    <t>Причины отклонения</t>
  </si>
  <si>
    <t>Плановое значение на год</t>
  </si>
  <si>
    <t>Доля детей ввозрасте 1-6 лет, состоящих на учете для определения в муниципальные дошкольные образовательные учреждения, в общей численности детей в возрасте 1-6 лет</t>
  </si>
  <si>
    <t>Доля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</t>
  </si>
  <si>
    <t>Рост числа посещений библиотек, в % к предыдущему году</t>
  </si>
  <si>
    <t>клубами и учреждениями клубного типа</t>
  </si>
  <si>
    <t>библиотеками</t>
  </si>
  <si>
    <t>Уровень фактической обеспеченности учреждениями культуры от нормативной потребности:</t>
  </si>
  <si>
    <t>Удельное потребление энергетических ресурсов в многоквартирных домах:</t>
  </si>
  <si>
    <t xml:space="preserve"> тепловая энергия</t>
  </si>
  <si>
    <t>горячая вода</t>
  </si>
  <si>
    <t>холодная вода</t>
  </si>
  <si>
    <t>Общая площадь жилых помещений, приходящихся в среднем на душу населения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</si>
  <si>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</si>
  <si>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куб.метров на 1 проживающего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</si>
  <si>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</si>
  <si>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муниципального района, в общей численности населения муниципального района</t>
  </si>
  <si>
    <t>Расходы бюджета муниципального образования на содержание работников местного самоуправления в расчете на одного жителя муниципального образования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</si>
  <si>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 по полной учетной стоимости)</t>
  </si>
  <si>
    <t>Доля просроченной кредиторской задолженности по оплате труда (включая начисления на оплату труда) муниципальных учреждений в общем объеме расходов муниципального образования на оплату труда (включая начисления на оплату труда)</t>
  </si>
  <si>
    <t>Количество проведенных общественных, социально-значимых мероприятий в сфере молодежной политики</t>
  </si>
  <si>
    <t>Доля обучающихся, систематически занимающихся физической культурой и спортом, в общей численности обучающихся</t>
  </si>
  <si>
    <t>Доля населения, систематически занимающихся физической культурой и спортом</t>
  </si>
  <si>
    <t>1. Муниципальная программа
 «Развитие образования в муниципальном 
образовании «Невельский район»</t>
  </si>
  <si>
    <t>2. Муниципальная программа «Развитие культуры в муниципальном образовании «Невельский район»</t>
  </si>
  <si>
    <t>4. Муниципальная программа "Обеспечение безопасности граждан на территории муниципального образования "Невельский район"</t>
  </si>
  <si>
    <t>5. Муниципальная программа 
«Комплексное развитие систем коммунальной инфраструктуры и благоустройства муниципального образования «Невельский район»</t>
  </si>
  <si>
    <t>6. Муниципальная программа «Развитие транспортного обслуживания населения на территории  
муниципального образования «Невельский район»</t>
  </si>
  <si>
    <t>7. Муниципальная программа "Управление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"Невельский район"</t>
  </si>
  <si>
    <t>2. Муниципальная программа                                                                                                                                                                                                  «Развитие культуры в муниципальном образовании «Невельский район»</t>
  </si>
  <si>
    <t>4. Муниципальная программа                                                                                                                                                                                           "Обеспечение безопасности граждан на территории муниципального образования "Невельский район"</t>
  </si>
  <si>
    <t xml:space="preserve">6. Муниципальная программа                                                                                                                                                                                                    «Развитие транспортного обслуживания населения на территории                                          
муниципального образования «Невельский район»
</t>
  </si>
  <si>
    <t xml:space="preserve">1. Муниципальная программа
 «Развитие образования в муниципальном образовании «Невельский район»
</t>
  </si>
  <si>
    <t>8. Муниципальная программа                                                                                                                                                                                                                              "Развитие молодежной политики, физической культуры и спорта                                                                                                                                                             в муниципальном образовании "Невельский район"</t>
  </si>
  <si>
    <t>Сохранность контингента обучающихся в учебном году</t>
  </si>
  <si>
    <t>7. Муниципальная программа                                                                                                                                                                                               "Управление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"Невельский район"</t>
  </si>
  <si>
    <t>Гкал на 1 кв м. общей площ-ди</t>
  </si>
  <si>
    <t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</si>
  <si>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числе муниципальных общеобразовательных учреждений</t>
  </si>
  <si>
    <t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общеобразовательных учреждений</t>
  </si>
  <si>
    <t>3. Муниципальная программа                                                                                                                                                                                            "Содействие экономическому развитию и инвестиционной привлекательности                                                                             муниципального образования "Невельский район"</t>
  </si>
  <si>
    <t>Доля налоговых и неналоговых доходов  местного бюджета (за исключением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</t>
  </si>
  <si>
    <t>9. Муниципальная программа "Комплексное развитие сельских территорий в муниципальном образовании "Невельский район"</t>
  </si>
  <si>
    <t>10. Муниципальная программа "Формирование современной городской среды в муниципальном образовании "Невельский район"</t>
  </si>
  <si>
    <t>8. Муниципальная программа "Развитие молодежной политики, физической культуры и спорта в муниципальном образовании "Невельский район"</t>
  </si>
  <si>
    <t>3. Муниципальная программа "Содействие экономическому развитию и инвестиционной привлекательности муниципального образования "Невельский район"</t>
  </si>
  <si>
    <t xml:space="preserve">Доля благоустроенных общественных территорий  от общего количества общественных территорий (с нарастающим итогом) </t>
  </si>
  <si>
    <t>10. Муниципальная программа                                                                                                                                                                                                                                  "Формирование современной городской среды                                                                                                                                                                                                      в муниципальном образовании "Невельский район"</t>
  </si>
  <si>
    <t>Уменьшение общего количества выпускников</t>
  </si>
  <si>
    <t>Число субъектов малого и среднего предпринимательства в расчете с учетом "самозанятых" на 10 тысяч человек населения</t>
  </si>
  <si>
    <t>Количество начисленных платежей по договорам аренды земельных участкоы  в процентах к общему числуарендных платежей заключенных договоров</t>
  </si>
  <si>
    <t>Отчет о достижении целевых показателей муниципальных программ по состоянию на 31.12.2023г.</t>
  </si>
  <si>
    <t>данные за январь-сентябрь 2023</t>
  </si>
  <si>
    <t>9. Муниципальная программа "комплексное развитие сельских территорий в муниципальном образовании "Невельский район"</t>
  </si>
  <si>
    <t>Сохранение доли сельского населения в общей численности населения района</t>
  </si>
  <si>
    <t>11. Муниципальная программа "Реализация государственной национальной политики на территории Невельского муниципального округа                                     Псковской области"</t>
  </si>
  <si>
    <t>Количество обращений граждан о фактах нарушений принципа равенства</t>
  </si>
  <si>
    <t>Количество мероприятий, направленных на укрепление общероссийского единства</t>
  </si>
  <si>
    <t>Количество учащихся, принимающих участие в проведении мероприятий, направленных на духовно-нравственное воспитание</t>
  </si>
  <si>
    <t>чел.</t>
  </si>
  <si>
    <t>Количество размещенных  социальных сетях сведений о проводимых мероприятиях, направленных на содействие укреплению гражданского единства, гармонизацию межнациональных отношений на территории Невельского муниципального округа Псковской области</t>
  </si>
  <si>
    <t xml:space="preserve">5. Муниципальная программа                                                                     
«Комплексное развитие систем коммунальной инфраструктуры и благоустройства муниципального образования «Невельский район»
</t>
  </si>
  <si>
    <t>за счет всех источников финансирования (на 31.12.2023)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</si>
</sst>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 x14ac:knownFonts="1">
    <font>
      <sz val="11"/>
      <color theme="1"/>
      <name val="Calibri"/>
      <family val="2"/>
      <charset val="204"/>
      <scheme val="minor"/>
    </font>
    <font>
      <sz val="12"/>
      <color theme="1"/>
      <name val="Tahoma"/>
      <family val="2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9" fillId="0" borderId="0"/>
  </cellStyleXfs>
  <cellXfs count="177">
    <xf numFmtId="0" fontId="0" fillId="0" borderId="0" xfId="0"/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17" fillId="0" borderId="0" xfId="0" applyFont="1" applyFill="1"/>
    <xf numFmtId="164" fontId="2" fillId="0" borderId="0" xfId="0" applyNumberFormat="1" applyFont="1" applyFill="1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64" fontId="17" fillId="0" borderId="0" xfId="0" applyNumberFormat="1" applyFont="1" applyFill="1"/>
    <xf numFmtId="0" fontId="5" fillId="0" borderId="1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top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 wrapText="1"/>
    </xf>
    <xf numFmtId="2" fontId="12" fillId="3" borderId="1" xfId="0" applyNumberFormat="1" applyFont="1" applyFill="1" applyBorder="1" applyAlignment="1">
      <alignment horizontal="center" vertical="center"/>
    </xf>
    <xf numFmtId="2" fontId="9" fillId="3" borderId="1" xfId="0" applyNumberFormat="1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/>
    </xf>
    <xf numFmtId="164" fontId="14" fillId="0" borderId="17" xfId="0" applyNumberFormat="1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top" wrapText="1"/>
    </xf>
    <xf numFmtId="164" fontId="4" fillId="0" borderId="3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vertical="top" wrapText="1"/>
    </xf>
    <xf numFmtId="0" fontId="5" fillId="2" borderId="8" xfId="0" applyFont="1" applyFill="1" applyBorder="1" applyAlignment="1">
      <alignment horizontal="center" vertical="center" wrapText="1"/>
    </xf>
    <xf numFmtId="164" fontId="5" fillId="2" borderId="8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3" fillId="0" borderId="16" xfId="0" applyFont="1" applyFill="1" applyBorder="1" applyAlignment="1">
      <alignment horizontal="center" vertical="center" wrapText="1"/>
    </xf>
    <xf numFmtId="0" fontId="21" fillId="0" borderId="17" xfId="0" applyFont="1" applyBorder="1" applyAlignment="1">
      <alignment wrapText="1"/>
    </xf>
    <xf numFmtId="0" fontId="21" fillId="0" borderId="12" xfId="0" applyFont="1" applyBorder="1" applyAlignment="1">
      <alignment wrapText="1"/>
    </xf>
    <xf numFmtId="0" fontId="4" fillId="0" borderId="12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4" fillId="2" borderId="5" xfId="0" applyFont="1" applyFill="1" applyBorder="1" applyAlignment="1">
      <alignment horizontal="left" vertical="top" wrapText="1"/>
    </xf>
    <xf numFmtId="0" fontId="6" fillId="2" borderId="12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vertical="top" wrapText="1"/>
    </xf>
    <xf numFmtId="0" fontId="4" fillId="2" borderId="12" xfId="0" applyFont="1" applyFill="1" applyBorder="1" applyAlignment="1">
      <alignment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21" fillId="0" borderId="17" xfId="0" applyFont="1" applyBorder="1" applyAlignment="1"/>
    <xf numFmtId="0" fontId="21" fillId="0" borderId="12" xfId="0" applyFont="1" applyBorder="1" applyAlignment="1"/>
    <xf numFmtId="0" fontId="4" fillId="0" borderId="17" xfId="0" applyFont="1" applyFill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0" fillId="0" borderId="17" xfId="0" applyBorder="1" applyAlignment="1">
      <alignment wrapText="1"/>
    </xf>
    <xf numFmtId="0" fontId="0" fillId="0" borderId="12" xfId="0" applyBorder="1" applyAlignment="1">
      <alignment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justify" wrapText="1"/>
    </xf>
    <xf numFmtId="0" fontId="0" fillId="0" borderId="0" xfId="0" applyFill="1" applyAlignment="1">
      <alignment wrapText="1"/>
    </xf>
    <xf numFmtId="0" fontId="3" fillId="0" borderId="0" xfId="0" applyFont="1" applyFill="1" applyBorder="1" applyAlignment="1">
      <alignment horizontal="center"/>
    </xf>
    <xf numFmtId="0" fontId="13" fillId="0" borderId="0" xfId="0" applyFont="1" applyFill="1" applyAlignment="1">
      <alignment horizontal="center"/>
    </xf>
    <xf numFmtId="0" fontId="3" fillId="0" borderId="8" xfId="0" applyFont="1" applyFill="1" applyBorder="1" applyAlignment="1">
      <alignment horizontal="center" wrapText="1"/>
    </xf>
    <xf numFmtId="0" fontId="13" fillId="0" borderId="8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top"/>
    </xf>
    <xf numFmtId="0" fontId="4" fillId="0" borderId="12" xfId="0" applyFont="1" applyFill="1" applyBorder="1" applyAlignment="1">
      <alignment vertical="top"/>
    </xf>
    <xf numFmtId="0" fontId="4" fillId="0" borderId="5" xfId="0" applyFont="1" applyFill="1" applyBorder="1" applyAlignment="1">
      <alignment vertical="top" wrapText="1"/>
    </xf>
    <xf numFmtId="0" fontId="4" fillId="0" borderId="12" xfId="0" applyFont="1" applyFill="1" applyBorder="1" applyAlignment="1">
      <alignment vertical="top" wrapText="1"/>
    </xf>
    <xf numFmtId="0" fontId="4" fillId="0" borderId="5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15" fillId="0" borderId="0" xfId="0" applyFont="1" applyFill="1" applyBorder="1" applyAlignment="1">
      <alignment horizontal="center"/>
    </xf>
    <xf numFmtId="0" fontId="16" fillId="0" borderId="0" xfId="0" applyFont="1" applyFill="1" applyAlignment="1">
      <alignment horizontal="center"/>
    </xf>
    <xf numFmtId="0" fontId="0" fillId="0" borderId="0" xfId="0" applyFill="1" applyAlignment="1"/>
    <xf numFmtId="0" fontId="16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0" fontId="10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left" vertical="center" wrapText="1"/>
    </xf>
    <xf numFmtId="0" fontId="0" fillId="0" borderId="11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7" fillId="0" borderId="11" xfId="0" applyFont="1" applyFill="1" applyBorder="1" applyAlignment="1">
      <alignment horizontal="left" vertical="center"/>
    </xf>
    <xf numFmtId="0" fontId="10" fillId="0" borderId="7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/>
    </xf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7"/>
  <sheetViews>
    <sheetView tabSelected="1" view="pageBreakPreview" topLeftCell="A2" zoomScale="80" zoomScaleNormal="75" zoomScaleSheetLayoutView="80" workbookViewId="0">
      <selection activeCell="H30" sqref="H30"/>
    </sheetView>
  </sheetViews>
  <sheetFormatPr defaultColWidth="8.85546875" defaultRowHeight="15.75" x14ac:dyDescent="0.25"/>
  <cols>
    <col min="1" max="1" width="5.42578125" style="7" customWidth="1"/>
    <col min="2" max="2" width="35.28515625" style="9" customWidth="1"/>
    <col min="3" max="3" width="1.5703125" style="10" customWidth="1"/>
    <col min="4" max="4" width="10.85546875" style="10" customWidth="1"/>
    <col min="5" max="5" width="9.85546875" style="7" customWidth="1"/>
    <col min="6" max="6" width="12.140625" style="7" customWidth="1"/>
    <col min="7" max="7" width="8" style="7" customWidth="1"/>
    <col min="8" max="8" width="20.5703125" style="7" customWidth="1"/>
    <col min="9" max="9" width="22.140625" style="7" customWidth="1"/>
    <col min="10" max="10" width="16.7109375" style="7" customWidth="1"/>
    <col min="11" max="16384" width="8.85546875" style="7"/>
  </cols>
  <sheetData>
    <row r="1" spans="1:8" ht="98.45" hidden="1" customHeight="1" x14ac:dyDescent="0.25">
      <c r="D1" s="130"/>
      <c r="E1" s="131"/>
      <c r="F1" s="131"/>
      <c r="G1" s="131"/>
      <c r="H1" s="131"/>
    </row>
    <row r="3" spans="1:8" ht="18.75" x14ac:dyDescent="0.3">
      <c r="A3" s="132"/>
      <c r="B3" s="133"/>
      <c r="C3" s="133"/>
      <c r="D3" s="133"/>
      <c r="E3" s="133"/>
      <c r="F3" s="133"/>
      <c r="G3" s="133"/>
      <c r="H3" s="133"/>
    </row>
    <row r="4" spans="1:8" ht="58.5" customHeight="1" x14ac:dyDescent="0.3">
      <c r="A4" s="134" t="s">
        <v>81</v>
      </c>
      <c r="B4" s="135"/>
      <c r="C4" s="135"/>
      <c r="D4" s="135"/>
      <c r="E4" s="135"/>
      <c r="F4" s="135"/>
      <c r="G4" s="135"/>
      <c r="H4" s="135"/>
    </row>
    <row r="5" spans="1:8" ht="31.15" customHeight="1" x14ac:dyDescent="0.25">
      <c r="A5" s="142" t="s">
        <v>0</v>
      </c>
      <c r="B5" s="144" t="s">
        <v>9</v>
      </c>
      <c r="C5" s="145"/>
      <c r="D5" s="140" t="s">
        <v>8</v>
      </c>
      <c r="E5" s="140" t="s">
        <v>31</v>
      </c>
      <c r="F5" s="138" t="s">
        <v>12</v>
      </c>
      <c r="G5" s="140" t="s">
        <v>29</v>
      </c>
      <c r="H5" s="138" t="s">
        <v>30</v>
      </c>
    </row>
    <row r="6" spans="1:8" ht="31.15" customHeight="1" x14ac:dyDescent="0.25">
      <c r="A6" s="143"/>
      <c r="B6" s="146"/>
      <c r="C6" s="147"/>
      <c r="D6" s="141"/>
      <c r="E6" s="141"/>
      <c r="F6" s="139"/>
      <c r="G6" s="139"/>
      <c r="H6" s="139"/>
    </row>
    <row r="7" spans="1:8" ht="1.9" hidden="1" customHeight="1" x14ac:dyDescent="0.25"/>
    <row r="8" spans="1:8" ht="14.45" hidden="1" customHeight="1" x14ac:dyDescent="0.25"/>
    <row r="9" spans="1:8" ht="14.45" hidden="1" customHeight="1" x14ac:dyDescent="0.25"/>
    <row r="10" spans="1:8" ht="14.45" customHeight="1" x14ac:dyDescent="0.25">
      <c r="A10" s="123" t="s">
        <v>62</v>
      </c>
      <c r="B10" s="124"/>
      <c r="C10" s="124"/>
      <c r="D10" s="124"/>
      <c r="E10" s="124"/>
      <c r="F10" s="124"/>
      <c r="G10" s="124"/>
      <c r="H10" s="125"/>
    </row>
    <row r="11" spans="1:8" ht="14.45" customHeight="1" x14ac:dyDescent="0.25">
      <c r="A11" s="126"/>
      <c r="B11" s="127"/>
      <c r="C11" s="127"/>
      <c r="D11" s="127"/>
      <c r="E11" s="127"/>
      <c r="F11" s="127"/>
      <c r="G11" s="127"/>
      <c r="H11" s="128"/>
    </row>
    <row r="12" spans="1:8" ht="14.45" customHeight="1" x14ac:dyDescent="0.25">
      <c r="A12" s="126"/>
      <c r="B12" s="127"/>
      <c r="C12" s="127"/>
      <c r="D12" s="127"/>
      <c r="E12" s="127"/>
      <c r="F12" s="127"/>
      <c r="G12" s="127"/>
      <c r="H12" s="128"/>
    </row>
    <row r="13" spans="1:8" ht="7.5" customHeight="1" x14ac:dyDescent="0.25">
      <c r="A13" s="126"/>
      <c r="B13" s="127"/>
      <c r="C13" s="127"/>
      <c r="D13" s="127"/>
      <c r="E13" s="127"/>
      <c r="F13" s="127"/>
      <c r="G13" s="127"/>
      <c r="H13" s="128"/>
    </row>
    <row r="14" spans="1:8" ht="13.5" hidden="1" customHeight="1" x14ac:dyDescent="0.25">
      <c r="A14" s="126"/>
      <c r="B14" s="127"/>
      <c r="C14" s="127"/>
      <c r="D14" s="127"/>
      <c r="E14" s="127"/>
      <c r="F14" s="127"/>
      <c r="G14" s="127"/>
      <c r="H14" s="128"/>
    </row>
    <row r="15" spans="1:8" ht="14.25" customHeight="1" x14ac:dyDescent="0.25">
      <c r="A15" s="129"/>
      <c r="B15" s="88"/>
      <c r="C15" s="88"/>
      <c r="D15" s="88"/>
      <c r="E15" s="127"/>
      <c r="F15" s="127"/>
      <c r="G15" s="88"/>
      <c r="H15" s="89"/>
    </row>
    <row r="16" spans="1:8" ht="99" customHeight="1" x14ac:dyDescent="0.25">
      <c r="A16" s="1">
        <v>1</v>
      </c>
      <c r="B16" s="85" t="s">
        <v>32</v>
      </c>
      <c r="C16" s="121"/>
      <c r="D16" s="52" t="s">
        <v>10</v>
      </c>
      <c r="E16" s="28">
        <v>0</v>
      </c>
      <c r="F16" s="28">
        <v>0</v>
      </c>
      <c r="G16" s="14"/>
      <c r="H16" s="8"/>
    </row>
    <row r="17" spans="1:8" ht="114.75" customHeight="1" x14ac:dyDescent="0.25">
      <c r="A17" s="1">
        <v>2</v>
      </c>
      <c r="B17" s="85" t="s">
        <v>67</v>
      </c>
      <c r="C17" s="121"/>
      <c r="D17" s="52" t="s">
        <v>10</v>
      </c>
      <c r="E17" s="28">
        <v>0</v>
      </c>
      <c r="F17" s="28">
        <v>0</v>
      </c>
      <c r="G17" s="14"/>
      <c r="H17" s="8"/>
    </row>
    <row r="18" spans="1:8" ht="116.25" customHeight="1" x14ac:dyDescent="0.25">
      <c r="A18" s="1">
        <v>3</v>
      </c>
      <c r="B18" s="85" t="s">
        <v>68</v>
      </c>
      <c r="C18" s="121"/>
      <c r="D18" s="52" t="s">
        <v>10</v>
      </c>
      <c r="E18" s="28">
        <v>0</v>
      </c>
      <c r="F18" s="28">
        <v>0</v>
      </c>
      <c r="G18" s="14"/>
      <c r="H18" s="8"/>
    </row>
    <row r="19" spans="1:8" ht="115.5" customHeight="1" x14ac:dyDescent="0.25">
      <c r="A19" s="1">
        <v>4</v>
      </c>
      <c r="B19" s="85" t="s">
        <v>69</v>
      </c>
      <c r="C19" s="121"/>
      <c r="D19" s="52" t="s">
        <v>10</v>
      </c>
      <c r="E19" s="56">
        <v>0.84</v>
      </c>
      <c r="F19" s="28">
        <v>2.6</v>
      </c>
      <c r="G19" s="14"/>
      <c r="H19" s="8" t="s">
        <v>78</v>
      </c>
    </row>
    <row r="20" spans="1:8" ht="134.25" customHeight="1" x14ac:dyDescent="0.25">
      <c r="A20" s="1">
        <v>5</v>
      </c>
      <c r="B20" s="85" t="s">
        <v>33</v>
      </c>
      <c r="C20" s="121"/>
      <c r="D20" s="52" t="s">
        <v>10</v>
      </c>
      <c r="E20" s="28">
        <v>85.2</v>
      </c>
      <c r="F20" s="28">
        <v>85.3</v>
      </c>
      <c r="G20" s="14"/>
      <c r="H20" s="15"/>
    </row>
    <row r="21" spans="1:8" ht="14.45" customHeight="1" x14ac:dyDescent="0.25">
      <c r="A21" s="123" t="s">
        <v>59</v>
      </c>
      <c r="B21" s="124"/>
      <c r="C21" s="124"/>
      <c r="D21" s="124"/>
      <c r="E21" s="124"/>
      <c r="F21" s="124"/>
      <c r="G21" s="124"/>
      <c r="H21" s="125"/>
    </row>
    <row r="22" spans="1:8" ht="14.45" customHeight="1" x14ac:dyDescent="0.25">
      <c r="A22" s="126"/>
      <c r="B22" s="127"/>
      <c r="C22" s="127"/>
      <c r="D22" s="127"/>
      <c r="E22" s="127"/>
      <c r="F22" s="127"/>
      <c r="G22" s="127"/>
      <c r="H22" s="128"/>
    </row>
    <row r="23" spans="1:8" ht="14.45" customHeight="1" x14ac:dyDescent="0.25">
      <c r="A23" s="126"/>
      <c r="B23" s="127"/>
      <c r="C23" s="127"/>
      <c r="D23" s="127"/>
      <c r="E23" s="127"/>
      <c r="F23" s="127"/>
      <c r="G23" s="127"/>
      <c r="H23" s="128"/>
    </row>
    <row r="24" spans="1:8" ht="23.25" customHeight="1" x14ac:dyDescent="0.25">
      <c r="A24" s="126"/>
      <c r="B24" s="127"/>
      <c r="C24" s="127"/>
      <c r="D24" s="127"/>
      <c r="E24" s="127"/>
      <c r="F24" s="127"/>
      <c r="G24" s="127"/>
      <c r="H24" s="128"/>
    </row>
    <row r="25" spans="1:8" ht="2.25" hidden="1" customHeight="1" x14ac:dyDescent="0.25">
      <c r="A25" s="129"/>
      <c r="B25" s="88"/>
      <c r="C25" s="88"/>
      <c r="D25" s="88"/>
      <c r="E25" s="88"/>
      <c r="F25" s="88"/>
      <c r="G25" s="88"/>
      <c r="H25" s="89"/>
    </row>
    <row r="26" spans="1:8" ht="70.5" customHeight="1" x14ac:dyDescent="0.25">
      <c r="A26" s="1">
        <v>1</v>
      </c>
      <c r="B26" s="150" t="s">
        <v>37</v>
      </c>
      <c r="C26" s="151"/>
      <c r="D26" s="29"/>
      <c r="E26" s="33"/>
      <c r="F26" s="33"/>
      <c r="G26" s="12"/>
      <c r="H26" s="11"/>
    </row>
    <row r="27" spans="1:8" ht="31.5" customHeight="1" x14ac:dyDescent="0.25">
      <c r="A27" s="1"/>
      <c r="B27" s="152" t="s">
        <v>35</v>
      </c>
      <c r="C27" s="153"/>
      <c r="D27" s="11" t="s">
        <v>10</v>
      </c>
      <c r="E27" s="34">
        <v>100</v>
      </c>
      <c r="F27" s="34">
        <v>100</v>
      </c>
      <c r="G27" s="12"/>
      <c r="H27" s="11"/>
    </row>
    <row r="28" spans="1:8" ht="21" customHeight="1" x14ac:dyDescent="0.25">
      <c r="A28" s="1"/>
      <c r="B28" s="148" t="s">
        <v>36</v>
      </c>
      <c r="C28" s="149"/>
      <c r="D28" s="11" t="s">
        <v>10</v>
      </c>
      <c r="E28" s="34">
        <v>100</v>
      </c>
      <c r="F28" s="35">
        <v>100</v>
      </c>
      <c r="G28" s="12"/>
      <c r="H28" s="11"/>
    </row>
    <row r="29" spans="1:8" ht="35.25" customHeight="1" x14ac:dyDescent="0.25">
      <c r="A29" s="1">
        <v>2</v>
      </c>
      <c r="B29" s="85" t="s">
        <v>22</v>
      </c>
      <c r="C29" s="121"/>
      <c r="D29" s="11" t="s">
        <v>10</v>
      </c>
      <c r="E29" s="31">
        <v>0.1</v>
      </c>
      <c r="F29" s="66">
        <v>8.3000000000000007</v>
      </c>
      <c r="G29" s="12"/>
      <c r="H29" s="11"/>
    </row>
    <row r="30" spans="1:8" ht="35.25" customHeight="1" x14ac:dyDescent="0.25">
      <c r="A30" s="1">
        <v>3</v>
      </c>
      <c r="B30" s="85" t="s">
        <v>34</v>
      </c>
      <c r="C30" s="121"/>
      <c r="D30" s="11" t="s">
        <v>10</v>
      </c>
      <c r="E30" s="32">
        <v>1.4</v>
      </c>
      <c r="F30" s="30">
        <v>1.4</v>
      </c>
      <c r="G30" s="12"/>
      <c r="H30" s="11"/>
    </row>
    <row r="31" spans="1:8" ht="35.25" customHeight="1" x14ac:dyDescent="0.25">
      <c r="A31" s="11">
        <v>4</v>
      </c>
      <c r="B31" s="118" t="s">
        <v>64</v>
      </c>
      <c r="C31" s="86"/>
      <c r="D31" s="19" t="s">
        <v>10</v>
      </c>
      <c r="E31" s="19">
        <v>96</v>
      </c>
      <c r="F31" s="11">
        <v>100</v>
      </c>
      <c r="G31" s="12"/>
      <c r="H31" s="11"/>
    </row>
    <row r="32" spans="1:8" ht="13.15" customHeight="1" x14ac:dyDescent="0.25">
      <c r="A32" s="97" t="s">
        <v>70</v>
      </c>
      <c r="B32" s="98"/>
      <c r="C32" s="98"/>
      <c r="D32" s="98"/>
      <c r="E32" s="98"/>
      <c r="F32" s="98"/>
      <c r="G32" s="98"/>
      <c r="H32" s="99"/>
    </row>
    <row r="33" spans="1:8" ht="12" customHeight="1" x14ac:dyDescent="0.25">
      <c r="A33" s="100"/>
      <c r="B33" s="101"/>
      <c r="C33" s="101"/>
      <c r="D33" s="101"/>
      <c r="E33" s="101"/>
      <c r="F33" s="101"/>
      <c r="G33" s="101"/>
      <c r="H33" s="102"/>
    </row>
    <row r="34" spans="1:8" ht="13.15" customHeight="1" x14ac:dyDescent="0.25">
      <c r="A34" s="100"/>
      <c r="B34" s="101"/>
      <c r="C34" s="101"/>
      <c r="D34" s="101"/>
      <c r="E34" s="101"/>
      <c r="F34" s="101"/>
      <c r="G34" s="101"/>
      <c r="H34" s="102"/>
    </row>
    <row r="35" spans="1:8" ht="45.75" customHeight="1" x14ac:dyDescent="0.25">
      <c r="A35" s="103"/>
      <c r="B35" s="104"/>
      <c r="C35" s="104"/>
      <c r="D35" s="104"/>
      <c r="E35" s="104"/>
      <c r="F35" s="104"/>
      <c r="G35" s="104"/>
      <c r="H35" s="105"/>
    </row>
    <row r="36" spans="1:8" ht="64.5" customHeight="1" x14ac:dyDescent="0.25">
      <c r="A36" s="21">
        <v>1</v>
      </c>
      <c r="B36" s="81" t="s">
        <v>23</v>
      </c>
      <c r="C36" s="106"/>
      <c r="D36" s="53" t="s">
        <v>24</v>
      </c>
      <c r="E36" s="54">
        <v>18700</v>
      </c>
      <c r="F36" s="54">
        <v>18458.900000000001</v>
      </c>
      <c r="G36" s="55"/>
      <c r="H36" s="59" t="s">
        <v>82</v>
      </c>
    </row>
    <row r="37" spans="1:8" ht="69" customHeight="1" x14ac:dyDescent="0.25">
      <c r="A37" s="21">
        <v>2</v>
      </c>
      <c r="B37" s="81" t="s">
        <v>79</v>
      </c>
      <c r="C37" s="82"/>
      <c r="D37" s="53" t="s">
        <v>11</v>
      </c>
      <c r="E37" s="20">
        <v>222</v>
      </c>
      <c r="F37" s="20">
        <v>215</v>
      </c>
      <c r="G37" s="55"/>
      <c r="H37" s="59"/>
    </row>
    <row r="38" spans="1:8" ht="90.75" customHeight="1" x14ac:dyDescent="0.25">
      <c r="A38" s="21">
        <v>3</v>
      </c>
      <c r="B38" s="81" t="s">
        <v>80</v>
      </c>
      <c r="C38" s="82"/>
      <c r="D38" s="21" t="s">
        <v>10</v>
      </c>
      <c r="E38" s="20">
        <v>100</v>
      </c>
      <c r="F38" s="20">
        <v>100</v>
      </c>
      <c r="G38" s="20"/>
      <c r="H38" s="60"/>
    </row>
    <row r="39" spans="1:8" ht="18.600000000000001" customHeight="1" x14ac:dyDescent="0.25">
      <c r="A39" s="123" t="s">
        <v>60</v>
      </c>
      <c r="B39" s="124"/>
      <c r="C39" s="124"/>
      <c r="D39" s="124"/>
      <c r="E39" s="124"/>
      <c r="F39" s="124"/>
      <c r="G39" s="124"/>
      <c r="H39" s="125"/>
    </row>
    <row r="40" spans="1:8" ht="13.9" customHeight="1" x14ac:dyDescent="0.25">
      <c r="A40" s="126"/>
      <c r="B40" s="127"/>
      <c r="C40" s="127"/>
      <c r="D40" s="127"/>
      <c r="E40" s="127"/>
      <c r="F40" s="127"/>
      <c r="G40" s="127"/>
      <c r="H40" s="128"/>
    </row>
    <row r="41" spans="1:8" ht="45" customHeight="1" x14ac:dyDescent="0.25">
      <c r="A41" s="126"/>
      <c r="B41" s="127"/>
      <c r="C41" s="127"/>
      <c r="D41" s="127"/>
      <c r="E41" s="127"/>
      <c r="F41" s="127"/>
      <c r="G41" s="127"/>
      <c r="H41" s="128"/>
    </row>
    <row r="42" spans="1:8" ht="1.1499999999999999" customHeight="1" x14ac:dyDescent="0.25">
      <c r="A42" s="129"/>
      <c r="B42" s="88"/>
      <c r="C42" s="88"/>
      <c r="D42" s="88"/>
      <c r="E42" s="88"/>
      <c r="F42" s="88"/>
      <c r="G42" s="88"/>
      <c r="H42" s="89"/>
    </row>
    <row r="43" spans="1:8" ht="40.5" customHeight="1" x14ac:dyDescent="0.25">
      <c r="A43" s="1">
        <v>1</v>
      </c>
      <c r="B43" s="85" t="s">
        <v>25</v>
      </c>
      <c r="C43" s="121"/>
      <c r="D43" s="1" t="s">
        <v>10</v>
      </c>
      <c r="E43" s="11">
        <v>0.7</v>
      </c>
      <c r="F43" s="1">
        <v>-16.600000000000001</v>
      </c>
      <c r="G43" s="11"/>
      <c r="H43" s="8"/>
    </row>
    <row r="44" spans="1:8" ht="100.5" customHeight="1" x14ac:dyDescent="0.25">
      <c r="A44" s="123" t="s">
        <v>91</v>
      </c>
      <c r="B44" s="124"/>
      <c r="C44" s="124"/>
      <c r="D44" s="124"/>
      <c r="E44" s="124"/>
      <c r="F44" s="124"/>
      <c r="G44" s="124"/>
      <c r="H44" s="125"/>
    </row>
    <row r="45" spans="1:8" ht="23.25" hidden="1" customHeight="1" x14ac:dyDescent="0.25">
      <c r="A45" s="126"/>
      <c r="B45" s="127"/>
      <c r="C45" s="127"/>
      <c r="D45" s="127"/>
      <c r="E45" s="127"/>
      <c r="F45" s="127"/>
      <c r="G45" s="127"/>
      <c r="H45" s="128"/>
    </row>
    <row r="46" spans="1:8" ht="3.75" hidden="1" customHeight="1" x14ac:dyDescent="0.25">
      <c r="A46" s="126"/>
      <c r="B46" s="127"/>
      <c r="C46" s="127"/>
      <c r="D46" s="127"/>
      <c r="E46" s="127"/>
      <c r="F46" s="127"/>
      <c r="G46" s="127"/>
      <c r="H46" s="128"/>
    </row>
    <row r="47" spans="1:8" ht="16.5" hidden="1" customHeight="1" x14ac:dyDescent="0.25">
      <c r="A47" s="126"/>
      <c r="B47" s="127"/>
      <c r="C47" s="127"/>
      <c r="D47" s="127"/>
      <c r="E47" s="127"/>
      <c r="F47" s="127"/>
      <c r="G47" s="127"/>
      <c r="H47" s="128"/>
    </row>
    <row r="48" spans="1:8" ht="24" hidden="1" customHeight="1" x14ac:dyDescent="0.25">
      <c r="A48" s="129"/>
      <c r="B48" s="88"/>
      <c r="C48" s="88"/>
      <c r="D48" s="88"/>
      <c r="E48" s="88"/>
      <c r="F48" s="88"/>
      <c r="G48" s="88"/>
      <c r="H48" s="89"/>
    </row>
    <row r="49" spans="1:8" ht="54.75" customHeight="1" x14ac:dyDescent="0.25">
      <c r="A49" s="1">
        <v>1</v>
      </c>
      <c r="B49" s="136" t="s">
        <v>38</v>
      </c>
      <c r="C49" s="137"/>
      <c r="D49" s="11"/>
      <c r="E49" s="20"/>
      <c r="F49" s="20"/>
      <c r="G49" s="14"/>
      <c r="H49" s="15"/>
    </row>
    <row r="50" spans="1:8" ht="64.5" customHeight="1" x14ac:dyDescent="0.25">
      <c r="A50" s="1"/>
      <c r="B50" s="116" t="s">
        <v>39</v>
      </c>
      <c r="C50" s="117"/>
      <c r="D50" s="11" t="s">
        <v>66</v>
      </c>
      <c r="E50" s="20">
        <v>0.14000000000000001</v>
      </c>
      <c r="F50" s="20">
        <v>0.1</v>
      </c>
      <c r="G50" s="14"/>
      <c r="H50" s="26"/>
    </row>
    <row r="51" spans="1:8" ht="68.25" customHeight="1" x14ac:dyDescent="0.25">
      <c r="A51" s="1"/>
      <c r="B51" s="116" t="s">
        <v>40</v>
      </c>
      <c r="C51" s="117"/>
      <c r="D51" s="11" t="s">
        <v>44</v>
      </c>
      <c r="E51" s="38">
        <v>6</v>
      </c>
      <c r="F51" s="11">
        <v>5.7</v>
      </c>
      <c r="G51" s="14"/>
      <c r="H51" s="8"/>
    </row>
    <row r="52" spans="1:8" ht="68.25" customHeight="1" x14ac:dyDescent="0.25">
      <c r="A52" s="1"/>
      <c r="B52" s="119" t="s">
        <v>41</v>
      </c>
      <c r="C52" s="120"/>
      <c r="D52" s="11" t="s">
        <v>44</v>
      </c>
      <c r="E52" s="38">
        <v>19</v>
      </c>
      <c r="F52" s="11">
        <v>21.2</v>
      </c>
      <c r="G52" s="14"/>
      <c r="H52" s="8"/>
    </row>
    <row r="53" spans="1:8" ht="48" customHeight="1" x14ac:dyDescent="0.25">
      <c r="A53" s="1">
        <v>2</v>
      </c>
      <c r="B53" s="122" t="s">
        <v>42</v>
      </c>
      <c r="C53" s="122"/>
      <c r="D53" s="36" t="s">
        <v>10</v>
      </c>
      <c r="E53" s="37">
        <v>34.200000000000003</v>
      </c>
      <c r="F53" s="67">
        <v>39.5</v>
      </c>
      <c r="G53" s="14"/>
      <c r="H53" s="8"/>
    </row>
    <row r="54" spans="1:8" ht="99" customHeight="1" x14ac:dyDescent="0.25">
      <c r="A54" s="1">
        <v>3</v>
      </c>
      <c r="B54" s="118" t="s">
        <v>43</v>
      </c>
      <c r="C54" s="86"/>
      <c r="D54" s="11" t="s">
        <v>10</v>
      </c>
      <c r="E54" s="11">
        <v>4.8</v>
      </c>
      <c r="F54" s="11">
        <v>1.4</v>
      </c>
      <c r="G54" s="14"/>
      <c r="H54" s="15"/>
    </row>
    <row r="55" spans="1:8" ht="30" customHeight="1" x14ac:dyDescent="0.25">
      <c r="A55" s="107" t="s">
        <v>61</v>
      </c>
      <c r="B55" s="108"/>
      <c r="C55" s="108"/>
      <c r="D55" s="108"/>
      <c r="E55" s="108"/>
      <c r="F55" s="108"/>
      <c r="G55" s="108"/>
      <c r="H55" s="109"/>
    </row>
    <row r="56" spans="1:8" ht="15" customHeight="1" x14ac:dyDescent="0.25">
      <c r="A56" s="110"/>
      <c r="B56" s="111"/>
      <c r="C56" s="111"/>
      <c r="D56" s="111"/>
      <c r="E56" s="111"/>
      <c r="F56" s="111"/>
      <c r="G56" s="111"/>
      <c r="H56" s="112"/>
    </row>
    <row r="57" spans="1:8" ht="10.15" customHeight="1" x14ac:dyDescent="0.25">
      <c r="A57" s="110"/>
      <c r="B57" s="111"/>
      <c r="C57" s="111"/>
      <c r="D57" s="111"/>
      <c r="E57" s="111"/>
      <c r="F57" s="111"/>
      <c r="G57" s="111"/>
      <c r="H57" s="112"/>
    </row>
    <row r="58" spans="1:8" ht="6" customHeight="1" x14ac:dyDescent="0.25">
      <c r="A58" s="110"/>
      <c r="B58" s="111"/>
      <c r="C58" s="111"/>
      <c r="D58" s="111"/>
      <c r="E58" s="111"/>
      <c r="F58" s="111"/>
      <c r="G58" s="111"/>
      <c r="H58" s="112"/>
    </row>
    <row r="59" spans="1:8" ht="16.5" customHeight="1" x14ac:dyDescent="0.25">
      <c r="A59" s="110"/>
      <c r="B59" s="111"/>
      <c r="C59" s="111"/>
      <c r="D59" s="111"/>
      <c r="E59" s="111"/>
      <c r="F59" s="111"/>
      <c r="G59" s="111"/>
      <c r="H59" s="112"/>
    </row>
    <row r="60" spans="1:8" ht="0.6" customHeight="1" x14ac:dyDescent="0.25">
      <c r="A60" s="113"/>
      <c r="B60" s="114"/>
      <c r="C60" s="114"/>
      <c r="D60" s="114"/>
      <c r="E60" s="114"/>
      <c r="F60" s="114"/>
      <c r="G60" s="114"/>
      <c r="H60" s="115"/>
    </row>
    <row r="61" spans="1:8" ht="0.6" customHeight="1" x14ac:dyDescent="0.25">
      <c r="A61" s="22"/>
      <c r="B61" s="23"/>
      <c r="C61" s="23"/>
      <c r="D61" s="23"/>
      <c r="E61" s="23"/>
      <c r="F61" s="23"/>
      <c r="G61" s="23"/>
      <c r="H61" s="24"/>
    </row>
    <row r="62" spans="1:8" ht="138.75" customHeight="1" x14ac:dyDescent="0.25">
      <c r="A62" s="1">
        <v>1</v>
      </c>
      <c r="B62" s="116" t="s">
        <v>45</v>
      </c>
      <c r="C62" s="117"/>
      <c r="D62" s="1" t="s">
        <v>10</v>
      </c>
      <c r="E62" s="40">
        <v>75.8</v>
      </c>
      <c r="F62" s="40">
        <v>75</v>
      </c>
      <c r="G62" s="14"/>
      <c r="H62" s="8"/>
    </row>
    <row r="63" spans="1:8" ht="132" customHeight="1" x14ac:dyDescent="0.25">
      <c r="A63" s="1">
        <v>2</v>
      </c>
      <c r="B63" s="116" t="s">
        <v>46</v>
      </c>
      <c r="C63" s="117"/>
      <c r="D63" s="1" t="s">
        <v>10</v>
      </c>
      <c r="E63" s="21">
        <v>4.0199999999999996</v>
      </c>
      <c r="F63" s="21">
        <v>4.2</v>
      </c>
      <c r="G63" s="14"/>
      <c r="H63" s="26"/>
    </row>
    <row r="64" spans="1:8" ht="14.45" customHeight="1" x14ac:dyDescent="0.25">
      <c r="A64" s="123" t="s">
        <v>65</v>
      </c>
      <c r="B64" s="124"/>
      <c r="C64" s="124"/>
      <c r="D64" s="124"/>
      <c r="E64" s="124"/>
      <c r="F64" s="124"/>
      <c r="G64" s="124"/>
      <c r="H64" s="125"/>
    </row>
    <row r="65" spans="1:13" ht="14.45" customHeight="1" x14ac:dyDescent="0.25">
      <c r="A65" s="126"/>
      <c r="B65" s="127"/>
      <c r="C65" s="127"/>
      <c r="D65" s="127"/>
      <c r="E65" s="127"/>
      <c r="F65" s="127"/>
      <c r="G65" s="127"/>
      <c r="H65" s="128"/>
    </row>
    <row r="66" spans="1:13" ht="14.45" customHeight="1" x14ac:dyDescent="0.25">
      <c r="A66" s="126"/>
      <c r="B66" s="127"/>
      <c r="C66" s="127"/>
      <c r="D66" s="127"/>
      <c r="E66" s="127"/>
      <c r="F66" s="127"/>
      <c r="G66" s="127"/>
      <c r="H66" s="128"/>
    </row>
    <row r="67" spans="1:13" ht="14.45" customHeight="1" x14ac:dyDescent="0.25">
      <c r="A67" s="126"/>
      <c r="B67" s="127"/>
      <c r="C67" s="127"/>
      <c r="D67" s="127"/>
      <c r="E67" s="127"/>
      <c r="F67" s="127"/>
      <c r="G67" s="127"/>
      <c r="H67" s="128"/>
    </row>
    <row r="68" spans="1:13" ht="42" customHeight="1" x14ac:dyDescent="0.25">
      <c r="A68" s="126"/>
      <c r="B68" s="127"/>
      <c r="C68" s="127"/>
      <c r="D68" s="127"/>
      <c r="E68" s="127"/>
      <c r="F68" s="127"/>
      <c r="G68" s="127"/>
      <c r="H68" s="128"/>
    </row>
    <row r="69" spans="1:13" ht="7.5" hidden="1" customHeight="1" x14ac:dyDescent="0.25">
      <c r="A69" s="129"/>
      <c r="B69" s="88"/>
      <c r="C69" s="88"/>
      <c r="D69" s="88"/>
      <c r="E69" s="88"/>
      <c r="F69" s="88"/>
      <c r="G69" s="88"/>
      <c r="H69" s="89"/>
    </row>
    <row r="70" spans="1:13" ht="99" customHeight="1" x14ac:dyDescent="0.25">
      <c r="A70" s="1">
        <v>1</v>
      </c>
      <c r="B70" s="81" t="s">
        <v>47</v>
      </c>
      <c r="C70" s="106"/>
      <c r="D70" s="21" t="s">
        <v>24</v>
      </c>
      <c r="E70" s="40">
        <v>1869</v>
      </c>
      <c r="F70" s="40">
        <v>2144</v>
      </c>
      <c r="G70" s="1"/>
      <c r="H70" s="8"/>
    </row>
    <row r="71" spans="1:13" ht="144.75" customHeight="1" x14ac:dyDescent="0.25">
      <c r="A71" s="1">
        <v>2</v>
      </c>
      <c r="B71" s="83" t="s">
        <v>71</v>
      </c>
      <c r="C71" s="84"/>
      <c r="D71" s="21" t="s">
        <v>10</v>
      </c>
      <c r="E71" s="21">
        <v>23.96</v>
      </c>
      <c r="F71" s="21">
        <v>18.57</v>
      </c>
      <c r="G71" s="1"/>
      <c r="H71" s="8"/>
    </row>
    <row r="72" spans="1:13" ht="117" customHeight="1" x14ac:dyDescent="0.25">
      <c r="A72" s="1">
        <v>3</v>
      </c>
      <c r="B72" s="80" t="s">
        <v>48</v>
      </c>
      <c r="C72" s="80"/>
      <c r="D72" s="21" t="s">
        <v>10</v>
      </c>
      <c r="E72" s="40">
        <v>0</v>
      </c>
      <c r="F72" s="40">
        <v>0</v>
      </c>
      <c r="G72" s="1"/>
      <c r="H72" s="8"/>
    </row>
    <row r="73" spans="1:13" ht="130.5" customHeight="1" x14ac:dyDescent="0.25">
      <c r="A73" s="1">
        <v>4</v>
      </c>
      <c r="B73" s="80" t="s">
        <v>49</v>
      </c>
      <c r="C73" s="80"/>
      <c r="D73" s="21" t="s">
        <v>10</v>
      </c>
      <c r="E73" s="40">
        <v>0</v>
      </c>
      <c r="F73" s="40">
        <v>0</v>
      </c>
      <c r="G73" s="1"/>
      <c r="H73" s="8"/>
    </row>
    <row r="74" spans="1:13" ht="18" customHeight="1" x14ac:dyDescent="0.25">
      <c r="A74" s="69"/>
      <c r="B74" s="70"/>
      <c r="C74" s="70"/>
      <c r="D74" s="71"/>
      <c r="E74" s="72"/>
      <c r="F74" s="72"/>
      <c r="G74" s="69"/>
      <c r="H74" s="73"/>
    </row>
    <row r="75" spans="1:13" ht="79.5" customHeight="1" x14ac:dyDescent="0.25">
      <c r="A75" s="87" t="s">
        <v>63</v>
      </c>
      <c r="B75" s="88"/>
      <c r="C75" s="88"/>
      <c r="D75" s="88"/>
      <c r="E75" s="88"/>
      <c r="F75" s="88"/>
      <c r="G75" s="88"/>
      <c r="H75" s="89"/>
    </row>
    <row r="76" spans="1:13" ht="73.5" customHeight="1" x14ac:dyDescent="0.25">
      <c r="A76" s="39">
        <v>1</v>
      </c>
      <c r="B76" s="85" t="s">
        <v>50</v>
      </c>
      <c r="C76" s="86"/>
      <c r="D76" s="41" t="s">
        <v>11</v>
      </c>
      <c r="E76" s="41">
        <v>59</v>
      </c>
      <c r="F76" s="41">
        <v>59</v>
      </c>
      <c r="G76" s="25"/>
      <c r="H76" s="27"/>
      <c r="M76" s="46"/>
    </row>
    <row r="77" spans="1:13" ht="71.25" customHeight="1" x14ac:dyDescent="0.25">
      <c r="A77" s="39">
        <v>2</v>
      </c>
      <c r="B77" s="85" t="s">
        <v>51</v>
      </c>
      <c r="C77" s="86"/>
      <c r="D77" s="41" t="s">
        <v>10</v>
      </c>
      <c r="E77" s="42">
        <v>99</v>
      </c>
      <c r="F77" s="42">
        <v>99</v>
      </c>
      <c r="G77" s="25"/>
      <c r="H77" s="25"/>
    </row>
    <row r="78" spans="1:13" ht="51.75" customHeight="1" x14ac:dyDescent="0.25">
      <c r="A78" s="43">
        <v>3</v>
      </c>
      <c r="B78" s="85" t="s">
        <v>52</v>
      </c>
      <c r="C78" s="86"/>
      <c r="D78" s="41" t="s">
        <v>10</v>
      </c>
      <c r="E78" s="44">
        <v>39.200000000000003</v>
      </c>
      <c r="F78" s="44">
        <v>40</v>
      </c>
      <c r="G78" s="12"/>
      <c r="H78" s="26"/>
    </row>
    <row r="79" spans="1:13" ht="71.25" customHeight="1" x14ac:dyDescent="0.3">
      <c r="A79" s="76" t="s">
        <v>83</v>
      </c>
      <c r="B79" s="90"/>
      <c r="C79" s="90"/>
      <c r="D79" s="90"/>
      <c r="E79" s="90"/>
      <c r="F79" s="90"/>
      <c r="G79" s="90"/>
      <c r="H79" s="91"/>
    </row>
    <row r="80" spans="1:13" ht="54" customHeight="1" x14ac:dyDescent="0.25">
      <c r="A80" s="61">
        <v>1</v>
      </c>
      <c r="B80" s="92" t="s">
        <v>84</v>
      </c>
      <c r="C80" s="93"/>
      <c r="D80" s="62" t="s">
        <v>10</v>
      </c>
      <c r="E80" s="63">
        <v>29</v>
      </c>
      <c r="F80" s="63">
        <v>35.1</v>
      </c>
      <c r="G80" s="64"/>
      <c r="H80" s="65"/>
    </row>
    <row r="81" spans="1:8" ht="71.25" customHeight="1" x14ac:dyDescent="0.3">
      <c r="A81" s="76" t="s">
        <v>77</v>
      </c>
      <c r="B81" s="77"/>
      <c r="C81" s="77"/>
      <c r="D81" s="77"/>
      <c r="E81" s="77"/>
      <c r="F81" s="77"/>
      <c r="G81" s="77"/>
      <c r="H81" s="78"/>
    </row>
    <row r="82" spans="1:8" ht="71.25" customHeight="1" x14ac:dyDescent="0.25">
      <c r="A82" s="11">
        <v>1</v>
      </c>
      <c r="B82" s="74" t="s">
        <v>76</v>
      </c>
      <c r="C82" s="79"/>
      <c r="D82" s="19" t="s">
        <v>10</v>
      </c>
      <c r="E82" s="19">
        <v>95</v>
      </c>
      <c r="F82" s="19">
        <v>83</v>
      </c>
      <c r="G82" s="58"/>
      <c r="H82" s="58"/>
    </row>
    <row r="83" spans="1:8" ht="71.25" customHeight="1" x14ac:dyDescent="0.25">
      <c r="A83" s="94" t="s">
        <v>85</v>
      </c>
      <c r="B83" s="95"/>
      <c r="C83" s="95"/>
      <c r="D83" s="95"/>
      <c r="E83" s="95"/>
      <c r="F83" s="95"/>
      <c r="G83" s="95"/>
      <c r="H83" s="96"/>
    </row>
    <row r="84" spans="1:8" ht="54.75" customHeight="1" x14ac:dyDescent="0.25">
      <c r="A84" s="11">
        <v>1</v>
      </c>
      <c r="B84" s="74" t="s">
        <v>86</v>
      </c>
      <c r="C84" s="75"/>
      <c r="D84" s="19" t="s">
        <v>11</v>
      </c>
      <c r="E84" s="19">
        <v>0</v>
      </c>
      <c r="F84" s="19">
        <v>0</v>
      </c>
      <c r="G84" s="58"/>
      <c r="H84" s="58"/>
    </row>
    <row r="85" spans="1:8" ht="55.5" customHeight="1" x14ac:dyDescent="0.25">
      <c r="A85" s="11">
        <v>2</v>
      </c>
      <c r="B85" s="74" t="s">
        <v>87</v>
      </c>
      <c r="C85" s="75"/>
      <c r="D85" s="19" t="s">
        <v>11</v>
      </c>
      <c r="E85" s="19">
        <v>5</v>
      </c>
      <c r="F85" s="19">
        <v>40</v>
      </c>
      <c r="G85" s="58"/>
      <c r="H85" s="58"/>
    </row>
    <row r="86" spans="1:8" ht="87" customHeight="1" x14ac:dyDescent="0.25">
      <c r="A86" s="11">
        <v>3</v>
      </c>
      <c r="B86" s="74" t="s">
        <v>88</v>
      </c>
      <c r="C86" s="75"/>
      <c r="D86" s="19" t="s">
        <v>89</v>
      </c>
      <c r="E86" s="19">
        <v>60</v>
      </c>
      <c r="F86" s="19">
        <v>60</v>
      </c>
      <c r="G86" s="58"/>
      <c r="H86" s="58"/>
    </row>
    <row r="87" spans="1:8" ht="145.5" customHeight="1" x14ac:dyDescent="0.25">
      <c r="A87" s="41">
        <v>4</v>
      </c>
      <c r="B87" s="74" t="s">
        <v>90</v>
      </c>
      <c r="C87" s="79"/>
      <c r="D87" s="41" t="s">
        <v>11</v>
      </c>
      <c r="E87" s="68">
        <v>4</v>
      </c>
      <c r="F87" s="68">
        <v>33</v>
      </c>
      <c r="G87" s="57"/>
      <c r="H87" s="33"/>
    </row>
  </sheetData>
  <mergeCells count="57">
    <mergeCell ref="B31:C31"/>
    <mergeCell ref="B28:C28"/>
    <mergeCell ref="B26:C26"/>
    <mergeCell ref="B27:C27"/>
    <mergeCell ref="B17:C17"/>
    <mergeCell ref="B18:C18"/>
    <mergeCell ref="B30:C30"/>
    <mergeCell ref="H5:H6"/>
    <mergeCell ref="B5:C6"/>
    <mergeCell ref="G5:G6"/>
    <mergeCell ref="A21:H25"/>
    <mergeCell ref="B29:C29"/>
    <mergeCell ref="B37:C37"/>
    <mergeCell ref="A64:H69"/>
    <mergeCell ref="D1:H1"/>
    <mergeCell ref="A3:H3"/>
    <mergeCell ref="A4:H4"/>
    <mergeCell ref="B49:C49"/>
    <mergeCell ref="B51:C51"/>
    <mergeCell ref="B19:C19"/>
    <mergeCell ref="B20:C20"/>
    <mergeCell ref="A39:H42"/>
    <mergeCell ref="F5:F6"/>
    <mergeCell ref="E5:E6"/>
    <mergeCell ref="D5:D6"/>
    <mergeCell ref="A5:A6"/>
    <mergeCell ref="A10:H15"/>
    <mergeCell ref="B16:C16"/>
    <mergeCell ref="A79:H79"/>
    <mergeCell ref="B80:C80"/>
    <mergeCell ref="A83:H83"/>
    <mergeCell ref="B84:C84"/>
    <mergeCell ref="A32:H35"/>
    <mergeCell ref="B36:C36"/>
    <mergeCell ref="A55:H60"/>
    <mergeCell ref="B62:C62"/>
    <mergeCell ref="B70:C70"/>
    <mergeCell ref="B54:C54"/>
    <mergeCell ref="B52:C52"/>
    <mergeCell ref="B43:C43"/>
    <mergeCell ref="B53:C53"/>
    <mergeCell ref="B50:C50"/>
    <mergeCell ref="B63:C63"/>
    <mergeCell ref="A44:H48"/>
    <mergeCell ref="B73:C73"/>
    <mergeCell ref="B38:C38"/>
    <mergeCell ref="B71:C71"/>
    <mergeCell ref="B72:C72"/>
    <mergeCell ref="B78:C78"/>
    <mergeCell ref="B76:C76"/>
    <mergeCell ref="B77:C77"/>
    <mergeCell ref="A75:H75"/>
    <mergeCell ref="B85:C85"/>
    <mergeCell ref="B86:C86"/>
    <mergeCell ref="A81:H81"/>
    <mergeCell ref="B82:C82"/>
    <mergeCell ref="B87:C87"/>
  </mergeCells>
  <pageMargins left="0.31496062992125984" right="0.31496062992125984" top="0.39370078740157483" bottom="0.15748031496062992" header="0.11811023622047245" footer="0.11811023622047245"/>
  <pageSetup paperSize="9" scale="8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4"/>
  <sheetViews>
    <sheetView view="pageBreakPreview" zoomScale="69" zoomScaleNormal="90" zoomScaleSheetLayoutView="69" workbookViewId="0">
      <pane xSplit="3" ySplit="6" topLeftCell="D19" activePane="bottomRight" state="frozen"/>
      <selection pane="topRight" activeCell="D1" sqref="D1"/>
      <selection pane="bottomLeft" activeCell="A7" sqref="A7"/>
      <selection pane="bottomRight" activeCell="E34" sqref="E34"/>
    </sheetView>
  </sheetViews>
  <sheetFormatPr defaultColWidth="8.85546875" defaultRowHeight="15.75" x14ac:dyDescent="0.25"/>
  <cols>
    <col min="1" max="1" width="5" style="2" customWidth="1"/>
    <col min="2" max="2" width="27.42578125" style="3" customWidth="1"/>
    <col min="3" max="3" width="17.42578125" style="4" customWidth="1"/>
    <col min="4" max="4" width="13.7109375" style="4" customWidth="1"/>
    <col min="5" max="5" width="10.28515625" style="6" customWidth="1"/>
    <col min="6" max="6" width="12" style="2" customWidth="1"/>
    <col min="7" max="7" width="12.5703125" style="2" customWidth="1"/>
    <col min="8" max="8" width="14.5703125" style="2" customWidth="1"/>
    <col min="9" max="9" width="12.5703125" style="2" customWidth="1"/>
    <col min="10" max="10" width="10.7109375" style="2" customWidth="1"/>
    <col min="11" max="11" width="12.85546875" style="2" customWidth="1"/>
    <col min="12" max="12" width="12.42578125" style="2" customWidth="1"/>
    <col min="13" max="13" width="10.7109375" style="2" customWidth="1"/>
    <col min="14" max="14" width="12.42578125" style="2" customWidth="1"/>
    <col min="15" max="15" width="12.5703125" style="2" customWidth="1"/>
    <col min="16" max="16" width="14.7109375" style="2" customWidth="1"/>
    <col min="17" max="17" width="11" style="2" customWidth="1"/>
    <col min="18" max="18" width="11.85546875" style="2" customWidth="1"/>
    <col min="19" max="19" width="12.7109375" style="2" customWidth="1"/>
    <col min="20" max="20" width="14.85546875" style="2" customWidth="1"/>
    <col min="21" max="21" width="13.5703125" style="2" customWidth="1"/>
    <col min="22" max="22" width="12" style="2" customWidth="1"/>
    <col min="23" max="23" width="13.5703125" style="2" customWidth="1"/>
    <col min="24" max="24" width="14" style="2" customWidth="1"/>
    <col min="25" max="25" width="12" style="2" customWidth="1"/>
    <col min="26" max="26" width="11.7109375" style="2" customWidth="1"/>
    <col min="27" max="27" width="12.5703125" style="2" customWidth="1"/>
    <col min="28" max="16384" width="8.85546875" style="2"/>
  </cols>
  <sheetData>
    <row r="1" spans="1:27" ht="9" customHeight="1" x14ac:dyDescent="0.25"/>
    <row r="2" spans="1:27" ht="10.15" customHeight="1" x14ac:dyDescent="0.25"/>
    <row r="3" spans="1:27" ht="20.25" x14ac:dyDescent="0.3">
      <c r="A3" s="154" t="s">
        <v>26</v>
      </c>
      <c r="B3" s="155"/>
      <c r="C3" s="155"/>
      <c r="D3" s="155"/>
      <c r="E3" s="155"/>
      <c r="F3" s="155"/>
      <c r="G3" s="155"/>
      <c r="H3" s="155"/>
      <c r="I3" s="155"/>
      <c r="J3" s="155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</row>
    <row r="4" spans="1:27" ht="20.25" x14ac:dyDescent="0.3">
      <c r="A4" s="154" t="s">
        <v>92</v>
      </c>
      <c r="B4" s="157"/>
      <c r="C4" s="157"/>
      <c r="D4" s="157"/>
      <c r="E4" s="157"/>
      <c r="F4" s="157"/>
      <c r="G4" s="157"/>
      <c r="H4" s="157"/>
      <c r="I4" s="157"/>
      <c r="J4" s="157"/>
      <c r="K4" s="158"/>
      <c r="L4" s="158"/>
      <c r="M4" s="158"/>
      <c r="N4" s="158"/>
      <c r="O4" s="158"/>
      <c r="P4" s="158"/>
      <c r="Q4" s="158"/>
      <c r="R4" s="158"/>
      <c r="S4" s="158"/>
      <c r="T4" s="158"/>
      <c r="U4" s="158"/>
      <c r="V4" s="158"/>
      <c r="W4" s="158"/>
    </row>
    <row r="5" spans="1:27" ht="31.15" customHeight="1" x14ac:dyDescent="0.25">
      <c r="A5" s="163" t="s">
        <v>0</v>
      </c>
      <c r="B5" s="165" t="s">
        <v>1</v>
      </c>
      <c r="C5" s="165" t="s">
        <v>2</v>
      </c>
      <c r="D5" s="165" t="s">
        <v>17</v>
      </c>
      <c r="E5" s="169"/>
      <c r="F5" s="169"/>
      <c r="G5" s="169"/>
      <c r="H5" s="163" t="s">
        <v>18</v>
      </c>
      <c r="I5" s="164"/>
      <c r="J5" s="164"/>
      <c r="K5" s="164"/>
      <c r="L5" s="163" t="s">
        <v>19</v>
      </c>
      <c r="M5" s="164"/>
      <c r="N5" s="164"/>
      <c r="O5" s="164"/>
      <c r="P5" s="165" t="s">
        <v>20</v>
      </c>
      <c r="Q5" s="166"/>
      <c r="R5" s="166"/>
      <c r="S5" s="166"/>
      <c r="T5" s="163" t="s">
        <v>21</v>
      </c>
      <c r="U5" s="164"/>
      <c r="V5" s="164"/>
      <c r="W5" s="164"/>
      <c r="X5" s="163" t="s">
        <v>28</v>
      </c>
      <c r="Y5" s="164"/>
      <c r="Z5" s="164"/>
      <c r="AA5" s="164"/>
    </row>
    <row r="6" spans="1:27" ht="75.75" customHeight="1" x14ac:dyDescent="0.25">
      <c r="A6" s="167"/>
      <c r="B6" s="168"/>
      <c r="C6" s="168"/>
      <c r="D6" s="15" t="s">
        <v>13</v>
      </c>
      <c r="E6" s="18" t="s">
        <v>14</v>
      </c>
      <c r="F6" s="15" t="s">
        <v>15</v>
      </c>
      <c r="G6" s="15" t="s">
        <v>16</v>
      </c>
      <c r="H6" s="15" t="s">
        <v>13</v>
      </c>
      <c r="I6" s="15" t="s">
        <v>14</v>
      </c>
      <c r="J6" s="15" t="s">
        <v>15</v>
      </c>
      <c r="K6" s="15" t="s">
        <v>16</v>
      </c>
      <c r="L6" s="15" t="s">
        <v>13</v>
      </c>
      <c r="M6" s="15" t="s">
        <v>14</v>
      </c>
      <c r="N6" s="15" t="s">
        <v>15</v>
      </c>
      <c r="O6" s="15" t="s">
        <v>16</v>
      </c>
      <c r="P6" s="15" t="s">
        <v>13</v>
      </c>
      <c r="Q6" s="15" t="s">
        <v>14</v>
      </c>
      <c r="R6" s="15" t="s">
        <v>15</v>
      </c>
      <c r="S6" s="15" t="s">
        <v>16</v>
      </c>
      <c r="T6" s="15" t="s">
        <v>13</v>
      </c>
      <c r="U6" s="15" t="s">
        <v>14</v>
      </c>
      <c r="V6" s="15" t="s">
        <v>15</v>
      </c>
      <c r="W6" s="15" t="s">
        <v>16</v>
      </c>
      <c r="X6" s="15" t="s">
        <v>13</v>
      </c>
      <c r="Y6" s="15" t="s">
        <v>14</v>
      </c>
      <c r="Z6" s="15" t="s">
        <v>15</v>
      </c>
      <c r="AA6" s="15" t="s">
        <v>16</v>
      </c>
    </row>
    <row r="7" spans="1:27" ht="28.5" customHeight="1" x14ac:dyDescent="0.25">
      <c r="A7" s="159" t="s">
        <v>53</v>
      </c>
      <c r="B7" s="160"/>
      <c r="C7" s="17" t="s">
        <v>7</v>
      </c>
      <c r="D7" s="47">
        <f>H7+L7+P7+T7+X7</f>
        <v>258611.96</v>
      </c>
      <c r="E7" s="48">
        <f>I7+M7+Q7+U7+Y7</f>
        <v>242322.64</v>
      </c>
      <c r="F7" s="48">
        <f>J7+N7+R7+V7+Z7</f>
        <v>248639.55000000002</v>
      </c>
      <c r="G7" s="48">
        <f>F7/E7*100-100</f>
        <v>2.6068179184578071</v>
      </c>
      <c r="H7" s="48">
        <f>H8</f>
        <v>19649.38</v>
      </c>
      <c r="I7" s="48">
        <f>I8</f>
        <v>18189.7</v>
      </c>
      <c r="J7" s="48">
        <f t="shared" ref="J7:Z7" si="0">J8</f>
        <v>17949.099999999999</v>
      </c>
      <c r="K7" s="48">
        <f>J7/I7*100-100</f>
        <v>-1.32272659801977</v>
      </c>
      <c r="L7" s="48">
        <f t="shared" si="0"/>
        <v>144572.82999999999</v>
      </c>
      <c r="M7" s="48">
        <f t="shared" si="0"/>
        <v>144558.12</v>
      </c>
      <c r="N7" s="48">
        <f t="shared" si="0"/>
        <v>141827.97</v>
      </c>
      <c r="O7" s="48">
        <f>N7/M7*100-100</f>
        <v>-1.8886175332108621</v>
      </c>
      <c r="P7" s="48">
        <f t="shared" si="0"/>
        <v>79589.75</v>
      </c>
      <c r="Q7" s="48">
        <f>Q8</f>
        <v>79574.820000000007</v>
      </c>
      <c r="R7" s="48">
        <f t="shared" si="0"/>
        <v>78307.25</v>
      </c>
      <c r="S7" s="48">
        <f>R7/Q7*100-100</f>
        <v>-1.5929285168348599</v>
      </c>
      <c r="T7" s="48">
        <f t="shared" si="0"/>
        <v>0</v>
      </c>
      <c r="U7" s="48">
        <f>T7</f>
        <v>0</v>
      </c>
      <c r="V7" s="48">
        <f t="shared" si="0"/>
        <v>0</v>
      </c>
      <c r="W7" s="48" t="e">
        <f>V7/U7*100-100</f>
        <v>#DIV/0!</v>
      </c>
      <c r="X7" s="48">
        <f t="shared" si="0"/>
        <v>14800</v>
      </c>
      <c r="Y7" s="48">
        <v>0</v>
      </c>
      <c r="Z7" s="48">
        <f t="shared" si="0"/>
        <v>10555.23</v>
      </c>
      <c r="AA7" s="48">
        <f>Z7/X7*100-100</f>
        <v>-28.680878378378381</v>
      </c>
    </row>
    <row r="8" spans="1:27" ht="107.25" customHeight="1" x14ac:dyDescent="0.25">
      <c r="A8" s="159"/>
      <c r="B8" s="160"/>
      <c r="C8" s="16" t="s">
        <v>6</v>
      </c>
      <c r="D8" s="49">
        <f>H8+L8+P8+T8+X8</f>
        <v>258611.96</v>
      </c>
      <c r="E8" s="48">
        <f>I8+M8+Q8+U8+Y8</f>
        <v>242322.64</v>
      </c>
      <c r="F8" s="50">
        <f t="shared" ref="F8:F38" si="1">J8+N8+R8+V8+Z8</f>
        <v>248639.55000000002</v>
      </c>
      <c r="G8" s="50">
        <f t="shared" ref="G8:G38" si="2">F8/E8*100-100</f>
        <v>2.6068179184578071</v>
      </c>
      <c r="H8" s="45">
        <v>19649.38</v>
      </c>
      <c r="I8" s="51">
        <v>18189.7</v>
      </c>
      <c r="J8" s="45">
        <v>17949.099999999999</v>
      </c>
      <c r="K8" s="50">
        <f t="shared" ref="K8:K38" si="3">J8/I8*100-100</f>
        <v>-1.32272659801977</v>
      </c>
      <c r="L8" s="45">
        <v>144572.82999999999</v>
      </c>
      <c r="M8" s="45">
        <v>144558.12</v>
      </c>
      <c r="N8" s="45">
        <v>141827.97</v>
      </c>
      <c r="O8" s="50">
        <f t="shared" ref="O8:O38" si="4">N8/M8*100-100</f>
        <v>-1.8886175332108621</v>
      </c>
      <c r="P8" s="45">
        <v>79589.75</v>
      </c>
      <c r="Q8" s="45">
        <v>79574.820000000007</v>
      </c>
      <c r="R8" s="45">
        <v>78307.25</v>
      </c>
      <c r="S8" s="50">
        <f t="shared" ref="S8:S38" si="5">R8/Q8*100-100</f>
        <v>-1.5929285168348599</v>
      </c>
      <c r="T8" s="45">
        <v>0</v>
      </c>
      <c r="U8" s="45">
        <v>0</v>
      </c>
      <c r="V8" s="45">
        <v>0</v>
      </c>
      <c r="W8" s="50" t="e">
        <f t="shared" ref="W8:W38" si="6">V8/U8*100-100</f>
        <v>#DIV/0!</v>
      </c>
      <c r="X8" s="45">
        <v>14800</v>
      </c>
      <c r="Y8" s="45">
        <v>0</v>
      </c>
      <c r="Z8" s="45">
        <v>10555.23</v>
      </c>
      <c r="AA8" s="50">
        <f t="shared" ref="AA8:AA38" si="7">Z8/X8*100-100</f>
        <v>-28.680878378378381</v>
      </c>
    </row>
    <row r="9" spans="1:27" ht="32.25" customHeight="1" x14ac:dyDescent="0.25">
      <c r="A9" s="159" t="s">
        <v>54</v>
      </c>
      <c r="B9" s="160"/>
      <c r="C9" s="17" t="s">
        <v>7</v>
      </c>
      <c r="D9" s="47">
        <f>D10</f>
        <v>58291.6</v>
      </c>
      <c r="E9" s="48">
        <f>D9-X9+Y9</f>
        <v>55431.6</v>
      </c>
      <c r="F9" s="48">
        <f>J9+N9+R9+V9+Z9</f>
        <v>56380.280000000006</v>
      </c>
      <c r="G9" s="48">
        <f t="shared" si="2"/>
        <v>1.7114425706636638</v>
      </c>
      <c r="H9" s="48">
        <f>H10</f>
        <v>1129.9000000000001</v>
      </c>
      <c r="I9" s="48">
        <f t="shared" ref="I9:J9" si="8">I10</f>
        <v>1129.9000000000001</v>
      </c>
      <c r="J9" s="48">
        <f t="shared" si="8"/>
        <v>1129.9000000000001</v>
      </c>
      <c r="K9" s="48">
        <f t="shared" si="3"/>
        <v>0</v>
      </c>
      <c r="L9" s="48">
        <f>L10</f>
        <v>904.6</v>
      </c>
      <c r="M9" s="48">
        <f t="shared" ref="M9:N9" si="9">M10</f>
        <v>904.6</v>
      </c>
      <c r="N9" s="48">
        <f t="shared" si="9"/>
        <v>809.14</v>
      </c>
      <c r="O9" s="48">
        <f t="shared" si="4"/>
        <v>-10.552730488613761</v>
      </c>
      <c r="P9" s="48">
        <f>P10</f>
        <v>51672.1</v>
      </c>
      <c r="Q9" s="48">
        <f t="shared" ref="Q9:R9" si="10">Q10</f>
        <v>51672.1</v>
      </c>
      <c r="R9" s="48">
        <f t="shared" si="10"/>
        <v>49899.44</v>
      </c>
      <c r="S9" s="48">
        <f t="shared" si="5"/>
        <v>-3.4305940730103828</v>
      </c>
      <c r="T9" s="48">
        <f>T10</f>
        <v>1700</v>
      </c>
      <c r="U9" s="48">
        <f t="shared" ref="U9:V9" si="11">U10</f>
        <v>1700</v>
      </c>
      <c r="V9" s="48">
        <f t="shared" si="11"/>
        <v>1700</v>
      </c>
      <c r="W9" s="48">
        <f t="shared" si="6"/>
        <v>0</v>
      </c>
      <c r="X9" s="48">
        <f>X10</f>
        <v>2885</v>
      </c>
      <c r="Y9" s="48">
        <f t="shared" ref="Y9:Z9" si="12">Y10</f>
        <v>25</v>
      </c>
      <c r="Z9" s="48">
        <f t="shared" si="12"/>
        <v>2841.8</v>
      </c>
      <c r="AA9" s="48">
        <f t="shared" si="7"/>
        <v>-1.4974003466204522</v>
      </c>
    </row>
    <row r="10" spans="1:27" ht="56.25" customHeight="1" x14ac:dyDescent="0.25">
      <c r="A10" s="159"/>
      <c r="B10" s="160"/>
      <c r="C10" s="16" t="s">
        <v>3</v>
      </c>
      <c r="D10" s="49">
        <f t="shared" ref="D10:D38" si="13">H10+L10+P10+T10+X10</f>
        <v>58291.6</v>
      </c>
      <c r="E10" s="50">
        <f>D10-X10+Y10</f>
        <v>55431.6</v>
      </c>
      <c r="F10" s="48">
        <f>J10+N10+R10+V10+Z10</f>
        <v>56380.280000000006</v>
      </c>
      <c r="G10" s="50">
        <f t="shared" si="2"/>
        <v>1.7114425706636638</v>
      </c>
      <c r="H10" s="45">
        <v>1129.9000000000001</v>
      </c>
      <c r="I10" s="45">
        <v>1129.9000000000001</v>
      </c>
      <c r="J10" s="45">
        <v>1129.9000000000001</v>
      </c>
      <c r="K10" s="50">
        <f t="shared" si="3"/>
        <v>0</v>
      </c>
      <c r="L10" s="45">
        <v>904.6</v>
      </c>
      <c r="M10" s="45">
        <v>904.6</v>
      </c>
      <c r="N10" s="45">
        <v>809.14</v>
      </c>
      <c r="O10" s="50">
        <f t="shared" si="4"/>
        <v>-10.552730488613761</v>
      </c>
      <c r="P10" s="45">
        <v>51672.1</v>
      </c>
      <c r="Q10" s="45">
        <v>51672.1</v>
      </c>
      <c r="R10" s="45">
        <v>49899.44</v>
      </c>
      <c r="S10" s="50">
        <f t="shared" si="5"/>
        <v>-3.4305940730103828</v>
      </c>
      <c r="T10" s="45">
        <v>1700</v>
      </c>
      <c r="U10" s="45">
        <v>1700</v>
      </c>
      <c r="V10" s="45">
        <v>1700</v>
      </c>
      <c r="W10" s="50">
        <f t="shared" si="6"/>
        <v>0</v>
      </c>
      <c r="X10" s="45">
        <v>2885</v>
      </c>
      <c r="Y10" s="45">
        <v>25</v>
      </c>
      <c r="Z10" s="45">
        <v>2841.8</v>
      </c>
      <c r="AA10" s="50">
        <f t="shared" si="7"/>
        <v>-1.4974003466204522</v>
      </c>
    </row>
    <row r="11" spans="1:27" ht="47.25" customHeight="1" x14ac:dyDescent="0.25">
      <c r="A11" s="159" t="s">
        <v>75</v>
      </c>
      <c r="B11" s="160"/>
      <c r="C11" s="17" t="s">
        <v>7</v>
      </c>
      <c r="D11" s="47">
        <f>D12+D13</f>
        <v>5388</v>
      </c>
      <c r="E11" s="47">
        <f t="shared" ref="E11:F11" si="14">E12+E13</f>
        <v>5388</v>
      </c>
      <c r="F11" s="47">
        <f t="shared" si="14"/>
        <v>5218.1000000000004</v>
      </c>
      <c r="G11" s="48">
        <f t="shared" si="2"/>
        <v>-3.1533036377134351</v>
      </c>
      <c r="H11" s="48">
        <f>H13+H12</f>
        <v>57.8</v>
      </c>
      <c r="I11" s="48">
        <f t="shared" ref="I11:J11" si="15">I13+I12</f>
        <v>57.8</v>
      </c>
      <c r="J11" s="48">
        <f t="shared" si="15"/>
        <v>57.8</v>
      </c>
      <c r="K11" s="48">
        <f t="shared" si="3"/>
        <v>0</v>
      </c>
      <c r="L11" s="48">
        <f>L12+L13</f>
        <v>0.6</v>
      </c>
      <c r="M11" s="48">
        <f t="shared" ref="M11:N28" si="16">L11</f>
        <v>0.6</v>
      </c>
      <c r="N11" s="48">
        <f t="shared" si="16"/>
        <v>0.6</v>
      </c>
      <c r="O11" s="48">
        <f t="shared" si="4"/>
        <v>0</v>
      </c>
      <c r="P11" s="48">
        <f>P12+P13</f>
        <v>5329.6</v>
      </c>
      <c r="Q11" s="48">
        <f t="shared" ref="Q11:R11" si="17">Q12+Q13</f>
        <v>5329.6</v>
      </c>
      <c r="R11" s="48">
        <f t="shared" si="17"/>
        <v>5159.7000000000007</v>
      </c>
      <c r="S11" s="48">
        <f t="shared" si="5"/>
        <v>-3.1878564995496816</v>
      </c>
      <c r="T11" s="48">
        <f t="shared" ref="T11:Z11" si="18">T13</f>
        <v>0</v>
      </c>
      <c r="U11" s="48">
        <f t="shared" ref="U11:U29" si="19">T11</f>
        <v>0</v>
      </c>
      <c r="V11" s="48">
        <f t="shared" si="18"/>
        <v>0</v>
      </c>
      <c r="W11" s="48" t="e">
        <f t="shared" si="6"/>
        <v>#DIV/0!</v>
      </c>
      <c r="X11" s="48">
        <f t="shared" si="18"/>
        <v>0</v>
      </c>
      <c r="Y11" s="48">
        <v>0</v>
      </c>
      <c r="Z11" s="48">
        <f t="shared" si="18"/>
        <v>0</v>
      </c>
      <c r="AA11" s="48" t="e">
        <f t="shared" si="7"/>
        <v>#DIV/0!</v>
      </c>
    </row>
    <row r="12" spans="1:27" ht="82.5" customHeight="1" x14ac:dyDescent="0.25">
      <c r="A12" s="159"/>
      <c r="B12" s="160"/>
      <c r="C12" s="16" t="s">
        <v>4</v>
      </c>
      <c r="D12" s="49">
        <f>H12+L12+P12+T12+X12</f>
        <v>59</v>
      </c>
      <c r="E12" s="50">
        <f>D12-X12</f>
        <v>59</v>
      </c>
      <c r="F12" s="50">
        <f>J12+N12+R12+V12+Z12</f>
        <v>59</v>
      </c>
      <c r="G12" s="50">
        <f t="shared" si="2"/>
        <v>0</v>
      </c>
      <c r="H12" s="45">
        <v>57.8</v>
      </c>
      <c r="I12" s="45">
        <v>57.8</v>
      </c>
      <c r="J12" s="45">
        <v>57.8</v>
      </c>
      <c r="K12" s="50">
        <f t="shared" si="3"/>
        <v>0</v>
      </c>
      <c r="L12" s="45">
        <v>0.6</v>
      </c>
      <c r="M12" s="45">
        <v>0.6</v>
      </c>
      <c r="N12" s="45">
        <v>0.6</v>
      </c>
      <c r="O12" s="50">
        <f t="shared" si="4"/>
        <v>0</v>
      </c>
      <c r="P12" s="45">
        <v>0.6</v>
      </c>
      <c r="Q12" s="45">
        <v>0.6</v>
      </c>
      <c r="R12" s="45">
        <v>0.6</v>
      </c>
      <c r="S12" s="50">
        <v>0</v>
      </c>
      <c r="T12" s="45">
        <v>0</v>
      </c>
      <c r="U12" s="45">
        <v>0</v>
      </c>
      <c r="V12" s="45">
        <v>0</v>
      </c>
      <c r="W12" s="50" t="e">
        <f t="shared" si="6"/>
        <v>#DIV/0!</v>
      </c>
      <c r="X12" s="45">
        <v>0</v>
      </c>
      <c r="Y12" s="45">
        <v>0</v>
      </c>
      <c r="Z12" s="45">
        <v>0</v>
      </c>
      <c r="AA12" s="50" t="e">
        <f t="shared" si="7"/>
        <v>#DIV/0!</v>
      </c>
    </row>
    <row r="13" spans="1:27" ht="33" customHeight="1" x14ac:dyDescent="0.25">
      <c r="A13" s="159"/>
      <c r="B13" s="160"/>
      <c r="C13" s="16" t="s">
        <v>5</v>
      </c>
      <c r="D13" s="49">
        <f>H13+L13+P13+T13+X13</f>
        <v>5329</v>
      </c>
      <c r="E13" s="50">
        <f>D13-X13</f>
        <v>5329</v>
      </c>
      <c r="F13" s="50">
        <f>J13+N13+R13+V13+Z13</f>
        <v>5159.1000000000004</v>
      </c>
      <c r="G13" s="50">
        <f t="shared" si="2"/>
        <v>-3.1882154250328369</v>
      </c>
      <c r="H13" s="45">
        <v>0</v>
      </c>
      <c r="I13" s="45">
        <v>0</v>
      </c>
      <c r="J13" s="45">
        <v>0</v>
      </c>
      <c r="K13" s="50" t="e">
        <f t="shared" si="3"/>
        <v>#DIV/0!</v>
      </c>
      <c r="L13" s="45">
        <v>0</v>
      </c>
      <c r="M13" s="45">
        <v>0</v>
      </c>
      <c r="N13" s="45">
        <v>0</v>
      </c>
      <c r="O13" s="50" t="e">
        <f t="shared" si="4"/>
        <v>#DIV/0!</v>
      </c>
      <c r="P13" s="45">
        <v>5329</v>
      </c>
      <c r="Q13" s="45">
        <v>5329</v>
      </c>
      <c r="R13" s="45">
        <v>5159.1000000000004</v>
      </c>
      <c r="S13" s="50">
        <f t="shared" si="5"/>
        <v>-3.1882154250328369</v>
      </c>
      <c r="T13" s="45">
        <v>0</v>
      </c>
      <c r="U13" s="45">
        <f t="shared" si="19"/>
        <v>0</v>
      </c>
      <c r="V13" s="45">
        <v>0</v>
      </c>
      <c r="W13" s="50" t="e">
        <f t="shared" si="6"/>
        <v>#DIV/0!</v>
      </c>
      <c r="X13" s="45">
        <v>0</v>
      </c>
      <c r="Y13" s="45">
        <v>0</v>
      </c>
      <c r="Z13" s="45">
        <v>0</v>
      </c>
      <c r="AA13" s="50" t="e">
        <f t="shared" si="7"/>
        <v>#DIV/0!</v>
      </c>
    </row>
    <row r="14" spans="1:27" ht="25.5" customHeight="1" x14ac:dyDescent="0.25">
      <c r="A14" s="159" t="s">
        <v>55</v>
      </c>
      <c r="B14" s="160"/>
      <c r="C14" s="17" t="s">
        <v>7</v>
      </c>
      <c r="D14" s="47">
        <f>D15+D16</f>
        <v>2734.6000000000004</v>
      </c>
      <c r="E14" s="50">
        <f>D14-X14</f>
        <v>2734.6000000000004</v>
      </c>
      <c r="F14" s="48">
        <f>F15+F16</f>
        <v>2567.7000000000003</v>
      </c>
      <c r="G14" s="48">
        <f t="shared" si="2"/>
        <v>-6.1032692167044615</v>
      </c>
      <c r="H14" s="48">
        <f>H15+H16</f>
        <v>0</v>
      </c>
      <c r="I14" s="48">
        <f t="shared" ref="I14:I29" si="20">H14</f>
        <v>0</v>
      </c>
      <c r="J14" s="48">
        <f t="shared" ref="J14:Z14" si="21">J15+J16</f>
        <v>0</v>
      </c>
      <c r="K14" s="48" t="e">
        <f t="shared" si="3"/>
        <v>#DIV/0!</v>
      </c>
      <c r="L14" s="48">
        <f>L15+L16</f>
        <v>466</v>
      </c>
      <c r="M14" s="48">
        <f>M15+M16</f>
        <v>466</v>
      </c>
      <c r="N14" s="48">
        <f>N15+N16</f>
        <v>323.8</v>
      </c>
      <c r="O14" s="48">
        <f t="shared" si="4"/>
        <v>-30.515021459227469</v>
      </c>
      <c r="P14" s="48">
        <f>P15+P16</f>
        <v>2263.8000000000002</v>
      </c>
      <c r="Q14" s="48">
        <f t="shared" ref="Q14:Q28" si="22">P14</f>
        <v>2263.8000000000002</v>
      </c>
      <c r="R14" s="48">
        <f>R15+R16</f>
        <v>2239.1</v>
      </c>
      <c r="S14" s="48">
        <f t="shared" si="5"/>
        <v>-1.0910857849633544</v>
      </c>
      <c r="T14" s="48">
        <f t="shared" si="21"/>
        <v>4.8</v>
      </c>
      <c r="U14" s="48">
        <f t="shared" si="19"/>
        <v>4.8</v>
      </c>
      <c r="V14" s="48">
        <f t="shared" si="21"/>
        <v>4.8</v>
      </c>
      <c r="W14" s="48">
        <f t="shared" si="6"/>
        <v>0</v>
      </c>
      <c r="X14" s="48">
        <f t="shared" si="21"/>
        <v>0</v>
      </c>
      <c r="Y14" s="48">
        <v>0</v>
      </c>
      <c r="Z14" s="48">
        <f t="shared" si="21"/>
        <v>0</v>
      </c>
      <c r="AA14" s="48" t="e">
        <f t="shared" si="7"/>
        <v>#DIV/0!</v>
      </c>
    </row>
    <row r="15" spans="1:27" ht="52.5" customHeight="1" x14ac:dyDescent="0.25">
      <c r="A15" s="159"/>
      <c r="B15" s="160"/>
      <c r="C15" s="16" t="s">
        <v>3</v>
      </c>
      <c r="D15" s="49">
        <f t="shared" si="13"/>
        <v>2704.6000000000004</v>
      </c>
      <c r="E15" s="50">
        <f t="shared" ref="E15:E24" si="23">D15-X15</f>
        <v>2704.6000000000004</v>
      </c>
      <c r="F15" s="50">
        <f t="shared" si="1"/>
        <v>2546.0000000000005</v>
      </c>
      <c r="G15" s="50">
        <f t="shared" si="2"/>
        <v>-5.8640834134437512</v>
      </c>
      <c r="H15" s="45">
        <v>0</v>
      </c>
      <c r="I15" s="45">
        <f t="shared" si="20"/>
        <v>0</v>
      </c>
      <c r="J15" s="45">
        <v>0</v>
      </c>
      <c r="K15" s="50" t="e">
        <f t="shared" si="3"/>
        <v>#DIV/0!</v>
      </c>
      <c r="L15" s="45">
        <v>466</v>
      </c>
      <c r="M15" s="45">
        <v>466</v>
      </c>
      <c r="N15" s="45">
        <v>323.8</v>
      </c>
      <c r="O15" s="50">
        <f t="shared" si="4"/>
        <v>-30.515021459227469</v>
      </c>
      <c r="P15" s="45">
        <v>2233.8000000000002</v>
      </c>
      <c r="Q15" s="45">
        <v>2233.8000000000002</v>
      </c>
      <c r="R15" s="45">
        <v>2217.4</v>
      </c>
      <c r="S15" s="50">
        <f t="shared" si="5"/>
        <v>-0.73417494851823051</v>
      </c>
      <c r="T15" s="45">
        <v>4.8</v>
      </c>
      <c r="U15" s="45">
        <v>4.8</v>
      </c>
      <c r="V15" s="45">
        <v>4.8</v>
      </c>
      <c r="W15" s="50">
        <f t="shared" si="6"/>
        <v>0</v>
      </c>
      <c r="X15" s="45">
        <v>0</v>
      </c>
      <c r="Y15" s="45">
        <v>0</v>
      </c>
      <c r="Z15" s="45">
        <v>0</v>
      </c>
      <c r="AA15" s="50" t="e">
        <f t="shared" si="7"/>
        <v>#DIV/0!</v>
      </c>
    </row>
    <row r="16" spans="1:27" ht="113.25" customHeight="1" x14ac:dyDescent="0.25">
      <c r="A16" s="159"/>
      <c r="B16" s="160"/>
      <c r="C16" s="16" t="s">
        <v>6</v>
      </c>
      <c r="D16" s="49">
        <f t="shared" si="13"/>
        <v>30</v>
      </c>
      <c r="E16" s="50">
        <f t="shared" si="23"/>
        <v>30</v>
      </c>
      <c r="F16" s="50">
        <f t="shared" si="1"/>
        <v>21.7</v>
      </c>
      <c r="G16" s="50">
        <f t="shared" si="2"/>
        <v>-27.666666666666671</v>
      </c>
      <c r="H16" s="45">
        <v>0</v>
      </c>
      <c r="I16" s="45">
        <f t="shared" si="20"/>
        <v>0</v>
      </c>
      <c r="J16" s="45">
        <v>0</v>
      </c>
      <c r="K16" s="50" t="e">
        <f t="shared" si="3"/>
        <v>#DIV/0!</v>
      </c>
      <c r="L16" s="45">
        <v>0</v>
      </c>
      <c r="M16" s="45">
        <f t="shared" si="16"/>
        <v>0</v>
      </c>
      <c r="N16" s="45">
        <v>0</v>
      </c>
      <c r="O16" s="50" t="e">
        <f t="shared" si="4"/>
        <v>#DIV/0!</v>
      </c>
      <c r="P16" s="45">
        <v>30</v>
      </c>
      <c r="Q16" s="45">
        <f t="shared" si="22"/>
        <v>30</v>
      </c>
      <c r="R16" s="45">
        <v>21.7</v>
      </c>
      <c r="S16" s="50">
        <f t="shared" si="5"/>
        <v>-27.666666666666671</v>
      </c>
      <c r="T16" s="45">
        <v>0</v>
      </c>
      <c r="U16" s="45">
        <f t="shared" si="19"/>
        <v>0</v>
      </c>
      <c r="V16" s="45">
        <v>0</v>
      </c>
      <c r="W16" s="50" t="e">
        <f t="shared" si="6"/>
        <v>#DIV/0!</v>
      </c>
      <c r="X16" s="45">
        <v>0</v>
      </c>
      <c r="Y16" s="45">
        <v>0</v>
      </c>
      <c r="Z16" s="45">
        <v>0</v>
      </c>
      <c r="AA16" s="50" t="e">
        <f t="shared" si="7"/>
        <v>#DIV/0!</v>
      </c>
    </row>
    <row r="17" spans="1:27" ht="36" customHeight="1" x14ac:dyDescent="0.25">
      <c r="A17" s="170" t="s">
        <v>56</v>
      </c>
      <c r="B17" s="174"/>
      <c r="C17" s="17" t="s">
        <v>7</v>
      </c>
      <c r="D17" s="47">
        <f>D18+D19+D20</f>
        <v>47104.200000000004</v>
      </c>
      <c r="E17" s="50">
        <f t="shared" si="23"/>
        <v>47104.200000000004</v>
      </c>
      <c r="F17" s="48">
        <f>F18+F19+F20</f>
        <v>39304.300000000003</v>
      </c>
      <c r="G17" s="48">
        <f t="shared" si="2"/>
        <v>-16.558820657181315</v>
      </c>
      <c r="H17" s="48">
        <f>H18+H19</f>
        <v>5541.7</v>
      </c>
      <c r="I17" s="48">
        <f>I18+I19</f>
        <v>5541.7</v>
      </c>
      <c r="J17" s="48">
        <f>J18+J19</f>
        <v>5541.7</v>
      </c>
      <c r="K17" s="48">
        <f t="shared" si="3"/>
        <v>0</v>
      </c>
      <c r="L17" s="48">
        <f>L18+L19</f>
        <v>6904</v>
      </c>
      <c r="M17" s="48">
        <f>M18+M19</f>
        <v>6904</v>
      </c>
      <c r="N17" s="48">
        <f>N18+N19</f>
        <v>6432</v>
      </c>
      <c r="O17" s="48">
        <f t="shared" si="4"/>
        <v>-6.8366164542294285</v>
      </c>
      <c r="P17" s="48">
        <f>P18+P19+P20</f>
        <v>31758.5</v>
      </c>
      <c r="Q17" s="48">
        <f>Q18+Q19+Q20</f>
        <v>31758.5</v>
      </c>
      <c r="R17" s="48">
        <f>R18+R19+R20</f>
        <v>24684.7</v>
      </c>
      <c r="S17" s="48">
        <f t="shared" si="5"/>
        <v>-22.273721995686188</v>
      </c>
      <c r="T17" s="48">
        <f>T18+T19</f>
        <v>2900</v>
      </c>
      <c r="U17" s="48">
        <f>U18+U19</f>
        <v>2900</v>
      </c>
      <c r="V17" s="48">
        <f>V18+V19</f>
        <v>2645.9</v>
      </c>
      <c r="W17" s="48">
        <f t="shared" si="6"/>
        <v>-8.7620689655172299</v>
      </c>
      <c r="X17" s="48">
        <f>X18+X19</f>
        <v>0</v>
      </c>
      <c r="Y17" s="48">
        <f>Y18+Y19</f>
        <v>0</v>
      </c>
      <c r="Z17" s="48">
        <f>Z18+Z19</f>
        <v>0</v>
      </c>
      <c r="AA17" s="48" t="e">
        <f t="shared" si="7"/>
        <v>#DIV/0!</v>
      </c>
    </row>
    <row r="18" spans="1:27" ht="49.5" customHeight="1" x14ac:dyDescent="0.25">
      <c r="A18" s="175"/>
      <c r="B18" s="176"/>
      <c r="C18" s="16" t="s">
        <v>3</v>
      </c>
      <c r="D18" s="49">
        <f t="shared" ref="D18:D20" si="24">H18+L18+P18+T18+X18</f>
        <v>39507.800000000003</v>
      </c>
      <c r="E18" s="50">
        <f t="shared" si="23"/>
        <v>39507.800000000003</v>
      </c>
      <c r="F18" s="50">
        <f t="shared" si="1"/>
        <v>32210.9</v>
      </c>
      <c r="G18" s="48">
        <f t="shared" si="2"/>
        <v>-18.469517411751596</v>
      </c>
      <c r="H18" s="45">
        <v>3041.7</v>
      </c>
      <c r="I18" s="45">
        <v>3041.7</v>
      </c>
      <c r="J18" s="45">
        <v>3041.7</v>
      </c>
      <c r="K18" s="50">
        <f>J18/I18*100-100</f>
        <v>0</v>
      </c>
      <c r="L18" s="45">
        <v>3306.7</v>
      </c>
      <c r="M18" s="45">
        <v>3306.7</v>
      </c>
      <c r="N18" s="45">
        <v>3210</v>
      </c>
      <c r="O18" s="50">
        <f>N18/M18*100-100</f>
        <v>-2.9243656817975534</v>
      </c>
      <c r="P18" s="45">
        <v>30259.4</v>
      </c>
      <c r="Q18" s="45">
        <v>30259.4</v>
      </c>
      <c r="R18" s="45">
        <v>23313.3</v>
      </c>
      <c r="S18" s="50">
        <f>R18/Q18*100-100</f>
        <v>-22.955180869415798</v>
      </c>
      <c r="T18" s="45">
        <v>2900</v>
      </c>
      <c r="U18" s="45">
        <v>2900</v>
      </c>
      <c r="V18" s="45">
        <v>2645.9</v>
      </c>
      <c r="W18" s="50">
        <f>V18/U18*100-100</f>
        <v>-8.7620689655172299</v>
      </c>
      <c r="X18" s="45">
        <v>0</v>
      </c>
      <c r="Y18" s="45">
        <v>0</v>
      </c>
      <c r="Z18" s="45">
        <v>0</v>
      </c>
      <c r="AA18" s="50" t="e">
        <f>Z18/X18*100-100</f>
        <v>#DIV/0!</v>
      </c>
    </row>
    <row r="19" spans="1:27" ht="83.25" customHeight="1" x14ac:dyDescent="0.25">
      <c r="A19" s="175"/>
      <c r="B19" s="176"/>
      <c r="C19" s="16" t="s">
        <v>4</v>
      </c>
      <c r="D19" s="49">
        <f t="shared" si="24"/>
        <v>6996.4000000000005</v>
      </c>
      <c r="E19" s="50">
        <f t="shared" si="23"/>
        <v>6996.4000000000005</v>
      </c>
      <c r="F19" s="50">
        <f t="shared" si="1"/>
        <v>6493.4</v>
      </c>
      <c r="G19" s="50">
        <f>F19/E19*100-100</f>
        <v>-7.1894116974444131</v>
      </c>
      <c r="H19" s="45">
        <v>2500</v>
      </c>
      <c r="I19" s="45">
        <v>2500</v>
      </c>
      <c r="J19" s="45">
        <v>2500</v>
      </c>
      <c r="K19" s="50">
        <f>J19/I19*100-100</f>
        <v>0</v>
      </c>
      <c r="L19" s="45">
        <v>3597.3</v>
      </c>
      <c r="M19" s="45">
        <v>3597.3</v>
      </c>
      <c r="N19" s="45">
        <v>3222</v>
      </c>
      <c r="O19" s="50">
        <f>N19/M19*100-100</f>
        <v>-10.432824618463854</v>
      </c>
      <c r="P19" s="45">
        <v>899.1</v>
      </c>
      <c r="Q19" s="45">
        <v>899.1</v>
      </c>
      <c r="R19" s="45">
        <v>771.4</v>
      </c>
      <c r="S19" s="50">
        <f>R19/Q19*100-100</f>
        <v>-14.203091980869758</v>
      </c>
      <c r="T19" s="45">
        <v>0</v>
      </c>
      <c r="U19" s="45">
        <f>T19</f>
        <v>0</v>
      </c>
      <c r="V19" s="45">
        <v>0</v>
      </c>
      <c r="W19" s="50" t="e">
        <f>V19/U19*100-100</f>
        <v>#DIV/0!</v>
      </c>
      <c r="X19" s="45">
        <v>0</v>
      </c>
      <c r="Y19" s="45">
        <v>0</v>
      </c>
      <c r="Z19" s="45">
        <v>0</v>
      </c>
      <c r="AA19" s="50" t="e">
        <f>Z19/X19*100-100</f>
        <v>#DIV/0!</v>
      </c>
    </row>
    <row r="20" spans="1:27" ht="35.25" customHeight="1" x14ac:dyDescent="0.25">
      <c r="A20" s="172"/>
      <c r="B20" s="173"/>
      <c r="C20" s="16" t="s">
        <v>5</v>
      </c>
      <c r="D20" s="49">
        <f t="shared" si="24"/>
        <v>600</v>
      </c>
      <c r="E20" s="50">
        <f t="shared" si="23"/>
        <v>600</v>
      </c>
      <c r="F20" s="50">
        <f t="shared" si="1"/>
        <v>600</v>
      </c>
      <c r="G20" s="50">
        <f>F20/E20*100-100</f>
        <v>0</v>
      </c>
      <c r="H20" s="45">
        <v>0</v>
      </c>
      <c r="I20" s="45">
        <v>0</v>
      </c>
      <c r="J20" s="45">
        <v>0</v>
      </c>
      <c r="K20" s="50" t="e">
        <f>J20/I20*100-100</f>
        <v>#DIV/0!</v>
      </c>
      <c r="L20" s="45">
        <v>0</v>
      </c>
      <c r="M20" s="45">
        <v>0</v>
      </c>
      <c r="N20" s="45">
        <v>0</v>
      </c>
      <c r="O20" s="50" t="e">
        <f>N20/M20*100-100</f>
        <v>#DIV/0!</v>
      </c>
      <c r="P20" s="45">
        <v>600</v>
      </c>
      <c r="Q20" s="45">
        <v>600</v>
      </c>
      <c r="R20" s="45">
        <v>600</v>
      </c>
      <c r="S20" s="50">
        <f>R20/Q20*100-100</f>
        <v>0</v>
      </c>
      <c r="T20" s="45">
        <v>0</v>
      </c>
      <c r="U20" s="45">
        <v>0</v>
      </c>
      <c r="V20" s="45">
        <v>0</v>
      </c>
      <c r="W20" s="50"/>
      <c r="X20" s="45">
        <v>0</v>
      </c>
      <c r="Y20" s="45">
        <v>0</v>
      </c>
      <c r="Z20" s="45">
        <v>0</v>
      </c>
      <c r="AA20" s="50" t="e">
        <f>Z20/X20*100-100</f>
        <v>#DIV/0!</v>
      </c>
    </row>
    <row r="21" spans="1:27" ht="33.75" customHeight="1" x14ac:dyDescent="0.25">
      <c r="A21" s="159" t="s">
        <v>57</v>
      </c>
      <c r="B21" s="160"/>
      <c r="C21" s="17" t="s">
        <v>7</v>
      </c>
      <c r="D21" s="47">
        <f>D22+D23+D24</f>
        <v>71094.600000000006</v>
      </c>
      <c r="E21" s="50">
        <f t="shared" si="23"/>
        <v>71094.600000000006</v>
      </c>
      <c r="F21" s="47">
        <f>F22+F23+F24</f>
        <v>64642.8</v>
      </c>
      <c r="G21" s="48">
        <f t="shared" si="2"/>
        <v>-9.0749508401482046</v>
      </c>
      <c r="H21" s="48">
        <f>H22+H24</f>
        <v>0</v>
      </c>
      <c r="I21" s="48">
        <f t="shared" si="20"/>
        <v>0</v>
      </c>
      <c r="J21" s="48">
        <f>J22+J24</f>
        <v>0</v>
      </c>
      <c r="K21" s="48" t="e">
        <f t="shared" si="3"/>
        <v>#DIV/0!</v>
      </c>
      <c r="L21" s="48">
        <f>L22+L24</f>
        <v>37021.599999999999</v>
      </c>
      <c r="M21" s="48">
        <f t="shared" si="16"/>
        <v>37021.599999999999</v>
      </c>
      <c r="N21" s="48">
        <f>N22+N24</f>
        <v>37018.800000000003</v>
      </c>
      <c r="O21" s="48">
        <f t="shared" si="4"/>
        <v>-7.5631523218788743E-3</v>
      </c>
      <c r="P21" s="48">
        <f>P22+P23+P24</f>
        <v>16254.7</v>
      </c>
      <c r="Q21" s="48">
        <f t="shared" ref="Q21:R21" si="25">Q22+Q23+Q24</f>
        <v>16254.7</v>
      </c>
      <c r="R21" s="48">
        <f t="shared" si="25"/>
        <v>13087.9</v>
      </c>
      <c r="S21" s="48">
        <f t="shared" si="5"/>
        <v>-19.482365100555526</v>
      </c>
      <c r="T21" s="48">
        <f>T22+T24</f>
        <v>17818.3</v>
      </c>
      <c r="U21" s="48">
        <f t="shared" si="19"/>
        <v>17818.3</v>
      </c>
      <c r="V21" s="48">
        <f>V22+V24</f>
        <v>14536.1</v>
      </c>
      <c r="W21" s="48">
        <f t="shared" si="6"/>
        <v>-18.420388028038587</v>
      </c>
      <c r="X21" s="48">
        <f>X22+X24</f>
        <v>0</v>
      </c>
      <c r="Y21" s="48">
        <v>0</v>
      </c>
      <c r="Z21" s="48">
        <f>Z22+Z24</f>
        <v>0</v>
      </c>
      <c r="AA21" s="48" t="e">
        <f t="shared" si="7"/>
        <v>#DIV/0!</v>
      </c>
    </row>
    <row r="22" spans="1:27" ht="54" customHeight="1" x14ac:dyDescent="0.25">
      <c r="A22" s="159"/>
      <c r="B22" s="160"/>
      <c r="C22" s="16" t="s">
        <v>3</v>
      </c>
      <c r="D22" s="49">
        <f t="shared" si="13"/>
        <v>67594.600000000006</v>
      </c>
      <c r="E22" s="50">
        <f t="shared" si="23"/>
        <v>67594.600000000006</v>
      </c>
      <c r="F22" s="50">
        <f t="shared" si="1"/>
        <v>61142.8</v>
      </c>
      <c r="G22" s="50">
        <f t="shared" si="2"/>
        <v>-9.5448452982930547</v>
      </c>
      <c r="H22" s="45">
        <v>0</v>
      </c>
      <c r="I22" s="45">
        <f t="shared" si="20"/>
        <v>0</v>
      </c>
      <c r="J22" s="45">
        <v>0</v>
      </c>
      <c r="K22" s="50" t="e">
        <f t="shared" si="3"/>
        <v>#DIV/0!</v>
      </c>
      <c r="L22" s="45">
        <v>37021.599999999999</v>
      </c>
      <c r="M22" s="45">
        <v>37021.599999999999</v>
      </c>
      <c r="N22" s="45">
        <v>37018.800000000003</v>
      </c>
      <c r="O22" s="50">
        <f t="shared" si="4"/>
        <v>-7.5631523218788743E-3</v>
      </c>
      <c r="P22" s="45">
        <v>12754.7</v>
      </c>
      <c r="Q22" s="45">
        <v>12754.7</v>
      </c>
      <c r="R22" s="45">
        <v>9587.9</v>
      </c>
      <c r="S22" s="50">
        <f t="shared" si="5"/>
        <v>-24.828494594149618</v>
      </c>
      <c r="T22" s="45">
        <v>17818.3</v>
      </c>
      <c r="U22" s="45">
        <v>17818.3</v>
      </c>
      <c r="V22" s="45">
        <v>14536.1</v>
      </c>
      <c r="W22" s="48">
        <f t="shared" si="6"/>
        <v>-18.420388028038587</v>
      </c>
      <c r="X22" s="45">
        <v>0</v>
      </c>
      <c r="Y22" s="45">
        <v>0</v>
      </c>
      <c r="Z22" s="45">
        <v>0</v>
      </c>
      <c r="AA22" s="50" t="e">
        <f t="shared" si="7"/>
        <v>#DIV/0!</v>
      </c>
    </row>
    <row r="23" spans="1:27" ht="79.5" customHeight="1" x14ac:dyDescent="0.25">
      <c r="A23" s="159"/>
      <c r="B23" s="160"/>
      <c r="C23" s="16" t="s">
        <v>4</v>
      </c>
      <c r="D23" s="49">
        <f t="shared" si="13"/>
        <v>3500</v>
      </c>
      <c r="E23" s="50">
        <f t="shared" si="23"/>
        <v>3500</v>
      </c>
      <c r="F23" s="50">
        <f t="shared" si="1"/>
        <v>3500</v>
      </c>
      <c r="G23" s="50">
        <f t="shared" si="2"/>
        <v>0</v>
      </c>
      <c r="H23" s="45">
        <v>0</v>
      </c>
      <c r="I23" s="45">
        <v>0</v>
      </c>
      <c r="J23" s="45">
        <v>0</v>
      </c>
      <c r="K23" s="50">
        <v>0</v>
      </c>
      <c r="L23" s="45">
        <v>0</v>
      </c>
      <c r="M23" s="45">
        <v>0</v>
      </c>
      <c r="N23" s="45">
        <v>0</v>
      </c>
      <c r="O23" s="50">
        <v>0</v>
      </c>
      <c r="P23" s="45">
        <v>3500</v>
      </c>
      <c r="Q23" s="45">
        <v>3500</v>
      </c>
      <c r="R23" s="45">
        <v>3500</v>
      </c>
      <c r="S23" s="50">
        <f t="shared" si="5"/>
        <v>0</v>
      </c>
      <c r="T23" s="45">
        <v>0</v>
      </c>
      <c r="U23" s="45">
        <v>0</v>
      </c>
      <c r="V23" s="45">
        <v>0</v>
      </c>
      <c r="W23" s="48" t="e">
        <f t="shared" si="6"/>
        <v>#DIV/0!</v>
      </c>
      <c r="X23" s="45">
        <v>0</v>
      </c>
      <c r="Y23" s="45">
        <v>0</v>
      </c>
      <c r="Z23" s="45">
        <v>0</v>
      </c>
      <c r="AA23" s="50" t="e">
        <f t="shared" si="7"/>
        <v>#DIV/0!</v>
      </c>
    </row>
    <row r="24" spans="1:27" ht="120" x14ac:dyDescent="0.25">
      <c r="A24" s="159"/>
      <c r="B24" s="160"/>
      <c r="C24" s="16" t="s">
        <v>6</v>
      </c>
      <c r="D24" s="49">
        <f t="shared" si="13"/>
        <v>0</v>
      </c>
      <c r="E24" s="50">
        <f t="shared" si="23"/>
        <v>0</v>
      </c>
      <c r="F24" s="50">
        <f t="shared" si="1"/>
        <v>0</v>
      </c>
      <c r="G24" s="50" t="e">
        <f t="shared" si="2"/>
        <v>#DIV/0!</v>
      </c>
      <c r="H24" s="45">
        <v>0</v>
      </c>
      <c r="I24" s="45">
        <f t="shared" si="20"/>
        <v>0</v>
      </c>
      <c r="J24" s="45">
        <v>0</v>
      </c>
      <c r="K24" s="50" t="e">
        <f t="shared" si="3"/>
        <v>#DIV/0!</v>
      </c>
      <c r="L24" s="45">
        <v>0</v>
      </c>
      <c r="M24" s="45">
        <f t="shared" si="16"/>
        <v>0</v>
      </c>
      <c r="N24" s="45">
        <v>0</v>
      </c>
      <c r="O24" s="50" t="e">
        <f t="shared" si="4"/>
        <v>#DIV/0!</v>
      </c>
      <c r="P24" s="45">
        <v>0</v>
      </c>
      <c r="Q24" s="45">
        <v>0</v>
      </c>
      <c r="R24" s="45">
        <v>0</v>
      </c>
      <c r="S24" s="50" t="e">
        <f t="shared" si="5"/>
        <v>#DIV/0!</v>
      </c>
      <c r="T24" s="45">
        <v>0</v>
      </c>
      <c r="U24" s="45">
        <v>0</v>
      </c>
      <c r="V24" s="45">
        <v>0</v>
      </c>
      <c r="W24" s="48" t="e">
        <f t="shared" si="6"/>
        <v>#DIV/0!</v>
      </c>
      <c r="X24" s="45">
        <v>0</v>
      </c>
      <c r="Y24" s="45">
        <v>0</v>
      </c>
      <c r="Z24" s="45">
        <v>0</v>
      </c>
      <c r="AA24" s="50" t="e">
        <f t="shared" si="7"/>
        <v>#DIV/0!</v>
      </c>
    </row>
    <row r="25" spans="1:27" ht="42.75" customHeight="1" x14ac:dyDescent="0.25">
      <c r="A25" s="159" t="s">
        <v>58</v>
      </c>
      <c r="B25" s="160"/>
      <c r="C25" s="17" t="s">
        <v>7</v>
      </c>
      <c r="D25" s="47">
        <f>D26+D27</f>
        <v>51414.8</v>
      </c>
      <c r="E25" s="48">
        <f t="shared" ref="E25:E29" si="26">D25-X25</f>
        <v>51414.8</v>
      </c>
      <c r="F25" s="48">
        <f>F26+F27</f>
        <v>50393.1</v>
      </c>
      <c r="G25" s="48">
        <f t="shared" si="2"/>
        <v>-1.9871710091257881</v>
      </c>
      <c r="H25" s="48">
        <f>H26+H27</f>
        <v>529.5</v>
      </c>
      <c r="I25" s="48">
        <f t="shared" si="20"/>
        <v>529.5</v>
      </c>
      <c r="J25" s="48">
        <f>J26+J27</f>
        <v>510.4</v>
      </c>
      <c r="K25" s="50">
        <f t="shared" si="3"/>
        <v>-3.6071765816808323</v>
      </c>
      <c r="L25" s="48">
        <f>L26+L27</f>
        <v>9823.7000000000007</v>
      </c>
      <c r="M25" s="48">
        <f t="shared" si="16"/>
        <v>9823.7000000000007</v>
      </c>
      <c r="N25" s="48">
        <f>N26+N27</f>
        <v>9596.7999999999993</v>
      </c>
      <c r="O25" s="48">
        <f t="shared" si="4"/>
        <v>-2.3097203701253193</v>
      </c>
      <c r="P25" s="48">
        <f>P26+P27</f>
        <v>40979</v>
      </c>
      <c r="Q25" s="48">
        <f t="shared" si="22"/>
        <v>40979</v>
      </c>
      <c r="R25" s="48">
        <f>R26+R27</f>
        <v>40203.300000000003</v>
      </c>
      <c r="S25" s="48">
        <f t="shared" si="5"/>
        <v>-1.8929207642939048</v>
      </c>
      <c r="T25" s="48">
        <f>T26+T27</f>
        <v>82.6</v>
      </c>
      <c r="U25" s="48">
        <f t="shared" si="19"/>
        <v>82.6</v>
      </c>
      <c r="V25" s="48">
        <f>V26+V27</f>
        <v>82.6</v>
      </c>
      <c r="W25" s="48">
        <f t="shared" si="6"/>
        <v>0</v>
      </c>
      <c r="X25" s="48">
        <f>X26+X27</f>
        <v>0</v>
      </c>
      <c r="Y25" s="48">
        <v>0</v>
      </c>
      <c r="Z25" s="48">
        <f>Z26+Z27</f>
        <v>0</v>
      </c>
      <c r="AA25" s="48" t="e">
        <f t="shared" si="7"/>
        <v>#DIV/0!</v>
      </c>
    </row>
    <row r="26" spans="1:27" ht="54" customHeight="1" x14ac:dyDescent="0.25">
      <c r="A26" s="159"/>
      <c r="B26" s="160"/>
      <c r="C26" s="16" t="s">
        <v>3</v>
      </c>
      <c r="D26" s="49">
        <f t="shared" si="13"/>
        <v>39457.1</v>
      </c>
      <c r="E26" s="50">
        <f t="shared" si="26"/>
        <v>39457.1</v>
      </c>
      <c r="F26" s="50">
        <f t="shared" si="1"/>
        <v>38511.699999999997</v>
      </c>
      <c r="G26" s="50">
        <f t="shared" si="2"/>
        <v>-2.3960199811947689</v>
      </c>
      <c r="H26" s="45">
        <v>1.3</v>
      </c>
      <c r="I26" s="45">
        <v>1.3</v>
      </c>
      <c r="J26" s="45">
        <v>0</v>
      </c>
      <c r="K26" s="50">
        <f t="shared" si="3"/>
        <v>-100</v>
      </c>
      <c r="L26" s="45">
        <v>4460.5</v>
      </c>
      <c r="M26" s="45">
        <v>4460.5</v>
      </c>
      <c r="N26" s="45">
        <v>4233.6000000000004</v>
      </c>
      <c r="O26" s="50">
        <f t="shared" si="4"/>
        <v>-5.086873668871192</v>
      </c>
      <c r="P26" s="45">
        <v>34912.699999999997</v>
      </c>
      <c r="Q26" s="45">
        <v>34912.699999999997</v>
      </c>
      <c r="R26" s="45">
        <v>34195.5</v>
      </c>
      <c r="S26" s="50">
        <f t="shared" si="5"/>
        <v>-2.054266785439097</v>
      </c>
      <c r="T26" s="45">
        <v>82.6</v>
      </c>
      <c r="U26" s="45">
        <v>82.6</v>
      </c>
      <c r="V26" s="45">
        <v>82.6</v>
      </c>
      <c r="W26" s="50">
        <f t="shared" si="6"/>
        <v>0</v>
      </c>
      <c r="X26" s="45">
        <v>0</v>
      </c>
      <c r="Y26" s="45">
        <v>0</v>
      </c>
      <c r="Z26" s="45">
        <v>0</v>
      </c>
      <c r="AA26" s="50" t="e">
        <f t="shared" si="7"/>
        <v>#DIV/0!</v>
      </c>
    </row>
    <row r="27" spans="1:27" ht="133.5" customHeight="1" x14ac:dyDescent="0.25">
      <c r="A27" s="159"/>
      <c r="B27" s="160"/>
      <c r="C27" s="16" t="s">
        <v>4</v>
      </c>
      <c r="D27" s="49">
        <f t="shared" si="13"/>
        <v>11957.7</v>
      </c>
      <c r="E27" s="50">
        <f t="shared" si="26"/>
        <v>11957.7</v>
      </c>
      <c r="F27" s="50">
        <f t="shared" si="1"/>
        <v>11881.4</v>
      </c>
      <c r="G27" s="50">
        <f t="shared" si="2"/>
        <v>-0.63808257440813065</v>
      </c>
      <c r="H27" s="45">
        <v>528.20000000000005</v>
      </c>
      <c r="I27" s="45">
        <v>528.20000000000005</v>
      </c>
      <c r="J27" s="45">
        <v>510.4</v>
      </c>
      <c r="K27" s="50">
        <f t="shared" si="3"/>
        <v>-3.3699356304430239</v>
      </c>
      <c r="L27" s="45">
        <v>5363.2</v>
      </c>
      <c r="M27" s="45">
        <v>5363.2</v>
      </c>
      <c r="N27" s="45">
        <v>5363.2</v>
      </c>
      <c r="O27" s="50">
        <f t="shared" si="4"/>
        <v>0</v>
      </c>
      <c r="P27" s="45">
        <v>6066.3</v>
      </c>
      <c r="Q27" s="45">
        <v>6066.3</v>
      </c>
      <c r="R27" s="45">
        <v>6007.8</v>
      </c>
      <c r="S27" s="50">
        <f t="shared" si="5"/>
        <v>-0.9643439988131064</v>
      </c>
      <c r="T27" s="45">
        <v>0</v>
      </c>
      <c r="U27" s="45">
        <f t="shared" si="19"/>
        <v>0</v>
      </c>
      <c r="V27" s="45">
        <v>0</v>
      </c>
      <c r="W27" s="50" t="e">
        <f t="shared" si="6"/>
        <v>#DIV/0!</v>
      </c>
      <c r="X27" s="45">
        <v>0</v>
      </c>
      <c r="Y27" s="45">
        <v>0</v>
      </c>
      <c r="Z27" s="45">
        <v>0</v>
      </c>
      <c r="AA27" s="50" t="e">
        <f t="shared" si="7"/>
        <v>#DIV/0!</v>
      </c>
    </row>
    <row r="28" spans="1:27" ht="29.45" customHeight="1" x14ac:dyDescent="0.25">
      <c r="A28" s="159" t="s">
        <v>74</v>
      </c>
      <c r="B28" s="160"/>
      <c r="C28" s="17" t="s">
        <v>7</v>
      </c>
      <c r="D28" s="47">
        <f>D29</f>
        <v>5983.1900000000005</v>
      </c>
      <c r="E28" s="48">
        <f t="shared" si="26"/>
        <v>5983.1900000000005</v>
      </c>
      <c r="F28" s="48">
        <f>F29</f>
        <v>5732.37</v>
      </c>
      <c r="G28" s="48">
        <f t="shared" si="2"/>
        <v>-4.1920781389192143</v>
      </c>
      <c r="H28" s="48">
        <f>H29</f>
        <v>0</v>
      </c>
      <c r="I28" s="48">
        <v>0</v>
      </c>
      <c r="J28" s="48">
        <f t="shared" ref="J28:Z28" si="27">J29</f>
        <v>0</v>
      </c>
      <c r="K28" s="48" t="e">
        <f t="shared" si="3"/>
        <v>#DIV/0!</v>
      </c>
      <c r="L28" s="48">
        <f t="shared" si="27"/>
        <v>268.89</v>
      </c>
      <c r="M28" s="48">
        <f t="shared" si="16"/>
        <v>268.89</v>
      </c>
      <c r="N28" s="48">
        <f t="shared" si="27"/>
        <v>268.89</v>
      </c>
      <c r="O28" s="48">
        <f t="shared" si="4"/>
        <v>0</v>
      </c>
      <c r="P28" s="48">
        <f t="shared" si="27"/>
        <v>5714.3</v>
      </c>
      <c r="Q28" s="48">
        <f t="shared" si="22"/>
        <v>5714.3</v>
      </c>
      <c r="R28" s="48">
        <f t="shared" si="27"/>
        <v>5463.48</v>
      </c>
      <c r="S28" s="48">
        <f t="shared" si="5"/>
        <v>-4.3893390266524364</v>
      </c>
      <c r="T28" s="48">
        <f t="shared" si="27"/>
        <v>0</v>
      </c>
      <c r="U28" s="48">
        <f t="shared" si="19"/>
        <v>0</v>
      </c>
      <c r="V28" s="48">
        <f t="shared" si="27"/>
        <v>0</v>
      </c>
      <c r="W28" s="48" t="e">
        <f t="shared" si="6"/>
        <v>#DIV/0!</v>
      </c>
      <c r="X28" s="48">
        <f t="shared" si="27"/>
        <v>0</v>
      </c>
      <c r="Y28" s="48">
        <v>0</v>
      </c>
      <c r="Z28" s="48">
        <f t="shared" si="27"/>
        <v>0</v>
      </c>
      <c r="AA28" s="48" t="e">
        <f t="shared" si="7"/>
        <v>#DIV/0!</v>
      </c>
    </row>
    <row r="29" spans="1:27" ht="111" customHeight="1" x14ac:dyDescent="0.25">
      <c r="A29" s="159"/>
      <c r="B29" s="160"/>
      <c r="C29" s="16" t="s">
        <v>6</v>
      </c>
      <c r="D29" s="49">
        <f t="shared" si="13"/>
        <v>5983.1900000000005</v>
      </c>
      <c r="E29" s="50">
        <f t="shared" si="26"/>
        <v>5983.1900000000005</v>
      </c>
      <c r="F29" s="50">
        <f t="shared" si="1"/>
        <v>5732.37</v>
      </c>
      <c r="G29" s="50">
        <f t="shared" si="2"/>
        <v>-4.1920781389192143</v>
      </c>
      <c r="H29" s="45">
        <v>0</v>
      </c>
      <c r="I29" s="45">
        <f t="shared" si="20"/>
        <v>0</v>
      </c>
      <c r="J29" s="45">
        <v>0</v>
      </c>
      <c r="K29" s="50" t="e">
        <f t="shared" si="3"/>
        <v>#DIV/0!</v>
      </c>
      <c r="L29" s="45">
        <v>268.89</v>
      </c>
      <c r="M29" s="45">
        <v>268.89</v>
      </c>
      <c r="N29" s="45">
        <v>268.89</v>
      </c>
      <c r="O29" s="50">
        <f t="shared" si="4"/>
        <v>0</v>
      </c>
      <c r="P29" s="45">
        <v>5714.3</v>
      </c>
      <c r="Q29" s="45">
        <v>5714.3</v>
      </c>
      <c r="R29" s="45">
        <v>5463.48</v>
      </c>
      <c r="S29" s="50">
        <f t="shared" si="5"/>
        <v>-4.3893390266524364</v>
      </c>
      <c r="T29" s="45">
        <v>0</v>
      </c>
      <c r="U29" s="45">
        <f t="shared" si="19"/>
        <v>0</v>
      </c>
      <c r="V29" s="45">
        <v>0</v>
      </c>
      <c r="W29" s="50" t="e">
        <f t="shared" si="6"/>
        <v>#DIV/0!</v>
      </c>
      <c r="X29" s="45">
        <v>0</v>
      </c>
      <c r="Y29" s="45">
        <v>0</v>
      </c>
      <c r="Z29" s="45">
        <v>0</v>
      </c>
      <c r="AA29" s="50" t="e">
        <f t="shared" si="7"/>
        <v>#DIV/0!</v>
      </c>
    </row>
    <row r="30" spans="1:27" ht="42" customHeight="1" x14ac:dyDescent="0.25">
      <c r="A30" s="170" t="s">
        <v>72</v>
      </c>
      <c r="B30" s="171"/>
      <c r="C30" s="17" t="s">
        <v>7</v>
      </c>
      <c r="D30" s="49">
        <f>D31</f>
        <v>0</v>
      </c>
      <c r="E30" s="49">
        <f t="shared" ref="E30:F30" si="28">E31</f>
        <v>0</v>
      </c>
      <c r="F30" s="49">
        <f t="shared" si="28"/>
        <v>0</v>
      </c>
      <c r="G30" s="50" t="e">
        <f t="shared" si="2"/>
        <v>#DIV/0!</v>
      </c>
      <c r="H30" s="50">
        <f>H31</f>
        <v>0</v>
      </c>
      <c r="I30" s="50">
        <f t="shared" ref="I30:J30" si="29">I31</f>
        <v>0</v>
      </c>
      <c r="J30" s="50">
        <f t="shared" si="29"/>
        <v>0</v>
      </c>
      <c r="K30" s="50" t="e">
        <f t="shared" si="3"/>
        <v>#DIV/0!</v>
      </c>
      <c r="L30" s="50">
        <f t="shared" ref="L30" si="30">L31</f>
        <v>0</v>
      </c>
      <c r="M30" s="50">
        <f t="shared" ref="M30:N30" si="31">M31</f>
        <v>0</v>
      </c>
      <c r="N30" s="50">
        <f t="shared" si="31"/>
        <v>0</v>
      </c>
      <c r="O30" s="50" t="e">
        <f t="shared" si="4"/>
        <v>#DIV/0!</v>
      </c>
      <c r="P30" s="50">
        <f t="shared" ref="P30:Q30" si="32">P31</f>
        <v>0</v>
      </c>
      <c r="Q30" s="50">
        <f t="shared" si="32"/>
        <v>0</v>
      </c>
      <c r="R30" s="50">
        <f t="shared" ref="R30" si="33">R31</f>
        <v>0</v>
      </c>
      <c r="S30" s="50" t="e">
        <f t="shared" si="5"/>
        <v>#DIV/0!</v>
      </c>
      <c r="T30" s="50">
        <f t="shared" ref="T30" si="34">T31</f>
        <v>0</v>
      </c>
      <c r="U30" s="50">
        <f t="shared" ref="U30" si="35">U31</f>
        <v>0</v>
      </c>
      <c r="V30" s="50">
        <f t="shared" ref="V30" si="36">V31</f>
        <v>0</v>
      </c>
      <c r="W30" s="50" t="e">
        <f t="shared" si="6"/>
        <v>#DIV/0!</v>
      </c>
      <c r="X30" s="50">
        <f t="shared" ref="X30" si="37">X31</f>
        <v>0</v>
      </c>
      <c r="Y30" s="50">
        <f t="shared" ref="Y30:Z30" si="38">Y31</f>
        <v>0</v>
      </c>
      <c r="Z30" s="50">
        <f t="shared" si="38"/>
        <v>0</v>
      </c>
      <c r="AA30" s="50" t="e">
        <f t="shared" si="7"/>
        <v>#DIV/0!</v>
      </c>
    </row>
    <row r="31" spans="1:27" ht="55.5" customHeight="1" x14ac:dyDescent="0.25">
      <c r="A31" s="172"/>
      <c r="B31" s="173"/>
      <c r="C31" s="16" t="s">
        <v>3</v>
      </c>
      <c r="D31" s="49">
        <f t="shared" si="13"/>
        <v>0</v>
      </c>
      <c r="E31" s="49">
        <f t="shared" ref="E31" si="39">I31+M31+Q31+U31+Y31</f>
        <v>0</v>
      </c>
      <c r="F31" s="49">
        <f t="shared" ref="F31" si="40">J31+N31+R31+V31+Z31</f>
        <v>0</v>
      </c>
      <c r="G31" s="50" t="e">
        <f t="shared" si="2"/>
        <v>#DIV/0!</v>
      </c>
      <c r="H31" s="45">
        <v>0</v>
      </c>
      <c r="I31" s="45">
        <v>0</v>
      </c>
      <c r="J31" s="45">
        <v>0</v>
      </c>
      <c r="K31" s="50" t="e">
        <f t="shared" si="3"/>
        <v>#DIV/0!</v>
      </c>
      <c r="L31" s="45">
        <v>0</v>
      </c>
      <c r="M31" s="45">
        <v>0</v>
      </c>
      <c r="N31" s="45">
        <v>0</v>
      </c>
      <c r="O31" s="50" t="e">
        <f t="shared" si="4"/>
        <v>#DIV/0!</v>
      </c>
      <c r="P31" s="45">
        <v>0</v>
      </c>
      <c r="Q31" s="45">
        <v>0</v>
      </c>
      <c r="R31" s="45">
        <v>0</v>
      </c>
      <c r="S31" s="50" t="e">
        <f t="shared" si="5"/>
        <v>#DIV/0!</v>
      </c>
      <c r="T31" s="45">
        <v>0</v>
      </c>
      <c r="U31" s="45">
        <v>0</v>
      </c>
      <c r="V31" s="45">
        <v>0</v>
      </c>
      <c r="W31" s="50" t="e">
        <f t="shared" si="6"/>
        <v>#DIV/0!</v>
      </c>
      <c r="X31" s="45">
        <v>0</v>
      </c>
      <c r="Y31" s="45">
        <v>0</v>
      </c>
      <c r="Z31" s="45">
        <v>0</v>
      </c>
      <c r="AA31" s="50" t="e">
        <f t="shared" si="7"/>
        <v>#DIV/0!</v>
      </c>
    </row>
    <row r="32" spans="1:27" ht="39.75" customHeight="1" x14ac:dyDescent="0.25">
      <c r="A32" s="170" t="s">
        <v>73</v>
      </c>
      <c r="B32" s="171"/>
      <c r="C32" s="17" t="s">
        <v>7</v>
      </c>
      <c r="D32" s="49">
        <f>D33</f>
        <v>5927.2000000000007</v>
      </c>
      <c r="E32" s="49">
        <f t="shared" ref="E32:F32" si="41">E33</f>
        <v>5927.2000000000007</v>
      </c>
      <c r="F32" s="49">
        <f t="shared" si="41"/>
        <v>5927.2000000000007</v>
      </c>
      <c r="G32" s="50">
        <f t="shared" si="2"/>
        <v>0</v>
      </c>
      <c r="H32" s="50">
        <f>H33</f>
        <v>5848.1</v>
      </c>
      <c r="I32" s="50">
        <f t="shared" ref="I32:J32" si="42">I33</f>
        <v>5848.1</v>
      </c>
      <c r="J32" s="50">
        <f t="shared" si="42"/>
        <v>5848.1</v>
      </c>
      <c r="K32" s="50">
        <f t="shared" si="3"/>
        <v>0</v>
      </c>
      <c r="L32" s="50">
        <f>L33</f>
        <v>59.1</v>
      </c>
      <c r="M32" s="50">
        <f t="shared" ref="M32:N32" si="43">M33</f>
        <v>59.1</v>
      </c>
      <c r="N32" s="50">
        <f t="shared" si="43"/>
        <v>59.1</v>
      </c>
      <c r="O32" s="50">
        <f t="shared" si="4"/>
        <v>0</v>
      </c>
      <c r="P32" s="50">
        <f>P33</f>
        <v>20</v>
      </c>
      <c r="Q32" s="50">
        <f t="shared" ref="Q32:R32" si="44">Q33</f>
        <v>20</v>
      </c>
      <c r="R32" s="50">
        <f t="shared" si="44"/>
        <v>20</v>
      </c>
      <c r="S32" s="50">
        <f t="shared" si="5"/>
        <v>0</v>
      </c>
      <c r="T32" s="50">
        <f>T33</f>
        <v>0</v>
      </c>
      <c r="U32" s="50">
        <f t="shared" ref="U32:V32" si="45">U33</f>
        <v>0</v>
      </c>
      <c r="V32" s="50">
        <f t="shared" si="45"/>
        <v>0</v>
      </c>
      <c r="W32" s="50" t="e">
        <f t="shared" si="6"/>
        <v>#DIV/0!</v>
      </c>
      <c r="X32" s="50">
        <f>X33</f>
        <v>0</v>
      </c>
      <c r="Y32" s="50">
        <f t="shared" ref="Y32:Z32" si="46">Y33</f>
        <v>0</v>
      </c>
      <c r="Z32" s="50">
        <f t="shared" si="46"/>
        <v>0</v>
      </c>
      <c r="AA32" s="50" t="e">
        <f t="shared" si="7"/>
        <v>#DIV/0!</v>
      </c>
    </row>
    <row r="33" spans="1:27" ht="62.25" customHeight="1" x14ac:dyDescent="0.25">
      <c r="A33" s="172"/>
      <c r="B33" s="173"/>
      <c r="C33" s="16" t="s">
        <v>3</v>
      </c>
      <c r="D33" s="49">
        <f t="shared" si="13"/>
        <v>5927.2000000000007</v>
      </c>
      <c r="E33" s="49">
        <f t="shared" ref="E33" si="47">I33+M33+Q33+U33+Y33</f>
        <v>5927.2000000000007</v>
      </c>
      <c r="F33" s="49">
        <f t="shared" ref="F33" si="48">J33+N33+R33+V33+Z33</f>
        <v>5927.2000000000007</v>
      </c>
      <c r="G33" s="50">
        <f t="shared" si="2"/>
        <v>0</v>
      </c>
      <c r="H33" s="45">
        <v>5848.1</v>
      </c>
      <c r="I33" s="45">
        <v>5848.1</v>
      </c>
      <c r="J33" s="45">
        <v>5848.1</v>
      </c>
      <c r="K33" s="50">
        <f t="shared" si="3"/>
        <v>0</v>
      </c>
      <c r="L33" s="45">
        <v>59.1</v>
      </c>
      <c r="M33" s="45">
        <v>59.1</v>
      </c>
      <c r="N33" s="45">
        <v>59.1</v>
      </c>
      <c r="O33" s="50">
        <f t="shared" si="4"/>
        <v>0</v>
      </c>
      <c r="P33" s="45">
        <v>20</v>
      </c>
      <c r="Q33" s="45">
        <v>20</v>
      </c>
      <c r="R33" s="45">
        <v>20</v>
      </c>
      <c r="S33" s="50">
        <f t="shared" si="5"/>
        <v>0</v>
      </c>
      <c r="T33" s="45">
        <v>0</v>
      </c>
      <c r="U33" s="45">
        <v>0</v>
      </c>
      <c r="V33" s="45">
        <v>0</v>
      </c>
      <c r="W33" s="50" t="e">
        <f t="shared" si="6"/>
        <v>#DIV/0!</v>
      </c>
      <c r="X33" s="45">
        <v>0</v>
      </c>
      <c r="Y33" s="45">
        <v>0</v>
      </c>
      <c r="Z33" s="45">
        <v>0</v>
      </c>
      <c r="AA33" s="50" t="e">
        <f t="shared" si="7"/>
        <v>#DIV/0!</v>
      </c>
    </row>
    <row r="34" spans="1:27" ht="31.9" customHeight="1" x14ac:dyDescent="0.25">
      <c r="A34" s="161" t="s">
        <v>27</v>
      </c>
      <c r="B34" s="162"/>
      <c r="C34" s="17" t="s">
        <v>7</v>
      </c>
      <c r="D34" s="49">
        <f t="shared" si="13"/>
        <v>506550.15</v>
      </c>
      <c r="E34" s="50">
        <f>I34+M34+Q34+U34+Y34</f>
        <v>487400.83</v>
      </c>
      <c r="F34" s="47">
        <f t="shared" ref="F34" si="49">J34+N34+R34+V34+Z34</f>
        <v>478805.4</v>
      </c>
      <c r="G34" s="48">
        <f t="shared" si="2"/>
        <v>-1.7635238741796968</v>
      </c>
      <c r="H34" s="48">
        <f>H35+H36+H37+H38</f>
        <v>32756.38</v>
      </c>
      <c r="I34" s="48">
        <f t="shared" ref="I34:J34" si="50">I35+I36+I37+I38</f>
        <v>31296.7</v>
      </c>
      <c r="J34" s="48">
        <f t="shared" si="50"/>
        <v>31037</v>
      </c>
      <c r="K34" s="48">
        <f t="shared" si="3"/>
        <v>-0.82979994695926962</v>
      </c>
      <c r="L34" s="48">
        <f>L35+L36+L37+L38</f>
        <v>200021.32</v>
      </c>
      <c r="M34" s="48">
        <f>M35+M36+M37+M38</f>
        <v>200006.61</v>
      </c>
      <c r="N34" s="48">
        <f>N35+N36+N37+N38</f>
        <v>196337.10000000003</v>
      </c>
      <c r="O34" s="48">
        <f t="shared" si="4"/>
        <v>-1.8346943633512609</v>
      </c>
      <c r="P34" s="48">
        <f>P35+P36+P37+P38</f>
        <v>233581.75</v>
      </c>
      <c r="Q34" s="48">
        <f>Q35+Q36+Q37+Q38</f>
        <v>233566.82</v>
      </c>
      <c r="R34" s="48">
        <f>R35+R36+R37+R38</f>
        <v>219064.87</v>
      </c>
      <c r="S34" s="48">
        <f t="shared" si="5"/>
        <v>-6.2089084399916175</v>
      </c>
      <c r="T34" s="48">
        <f>T35+T38</f>
        <v>22505.699999999997</v>
      </c>
      <c r="U34" s="48">
        <f>U35+U36+U37+U38</f>
        <v>22505.699999999997</v>
      </c>
      <c r="V34" s="48">
        <f>V35+V36+V37+V38</f>
        <v>18969.399999999998</v>
      </c>
      <c r="W34" s="48">
        <f t="shared" si="6"/>
        <v>-15.712908285456578</v>
      </c>
      <c r="X34" s="48">
        <f>X35+X36+X37+X38</f>
        <v>17685</v>
      </c>
      <c r="Y34" s="48">
        <f>Y35+Y36+Y37+Y38</f>
        <v>25</v>
      </c>
      <c r="Z34" s="48">
        <f>Z35+Z36+Z37+Z38</f>
        <v>13397.029999999999</v>
      </c>
      <c r="AA34" s="48">
        <f t="shared" si="7"/>
        <v>-24.246366977664692</v>
      </c>
    </row>
    <row r="35" spans="1:27" ht="42.75" x14ac:dyDescent="0.25">
      <c r="A35" s="161"/>
      <c r="B35" s="162"/>
      <c r="C35" s="17" t="s">
        <v>3</v>
      </c>
      <c r="D35" s="49">
        <f t="shared" si="13"/>
        <v>213482.90000000002</v>
      </c>
      <c r="E35" s="50">
        <f>I35+M35+Q35+U35+Y35</f>
        <v>210622.90000000002</v>
      </c>
      <c r="F35" s="48">
        <f>J35+N35+R35+V35+Z35</f>
        <v>196718.87999999998</v>
      </c>
      <c r="G35" s="48">
        <f t="shared" si="2"/>
        <v>-6.6013809514540185</v>
      </c>
      <c r="H35" s="48">
        <f>H10+H15+H18+H22+H26+H31+H33</f>
        <v>10021</v>
      </c>
      <c r="I35" s="48">
        <f t="shared" ref="I35:J35" si="51">I10+I15+I18+I22+I26+I31+I33</f>
        <v>10021</v>
      </c>
      <c r="J35" s="48">
        <f t="shared" si="51"/>
        <v>10019.700000000001</v>
      </c>
      <c r="K35" s="48">
        <f t="shared" si="3"/>
        <v>-1.2972757209851693E-2</v>
      </c>
      <c r="L35" s="48">
        <f>L10+L15+L18+L22+L26+L31+L33</f>
        <v>46218.499999999993</v>
      </c>
      <c r="M35" s="48">
        <f t="shared" ref="M35:N35" si="52">M10+M15+M18+M22+M26+M31+M33</f>
        <v>46218.499999999993</v>
      </c>
      <c r="N35" s="48">
        <f t="shared" si="52"/>
        <v>45654.44</v>
      </c>
      <c r="O35" s="48">
        <f t="shared" si="4"/>
        <v>-1.220420394430775</v>
      </c>
      <c r="P35" s="48">
        <f>P10+P15+P18+P22+P26+P31+P33</f>
        <v>131852.70000000001</v>
      </c>
      <c r="Q35" s="48">
        <f t="shared" ref="Q35:R35" si="53">Q10+Q15+Q18+Q22+Q26+Q31+Q33</f>
        <v>131852.70000000001</v>
      </c>
      <c r="R35" s="48">
        <f t="shared" si="53"/>
        <v>119233.54</v>
      </c>
      <c r="S35" s="48">
        <f t="shared" si="5"/>
        <v>-9.5706496719445369</v>
      </c>
      <c r="T35" s="48">
        <f>T10+T15+T18+T22+T26+T31+T33</f>
        <v>22505.699999999997</v>
      </c>
      <c r="U35" s="48">
        <f t="shared" ref="U35:V35" si="54">U10+U15+U18+U22+U26+U31+U33</f>
        <v>22505.699999999997</v>
      </c>
      <c r="V35" s="48">
        <f t="shared" si="54"/>
        <v>18969.399999999998</v>
      </c>
      <c r="W35" s="48">
        <f t="shared" si="6"/>
        <v>-15.712908285456578</v>
      </c>
      <c r="X35" s="48">
        <f>X10+X15+X18+X22+X26+X31+X33</f>
        <v>2885</v>
      </c>
      <c r="Y35" s="48">
        <f t="shared" ref="Y35:Z35" si="55">Y10+Y15+Y18+Y22+Y26+Y31+Y33</f>
        <v>25</v>
      </c>
      <c r="Z35" s="48">
        <f t="shared" si="55"/>
        <v>2841.8</v>
      </c>
      <c r="AA35" s="48">
        <f t="shared" si="7"/>
        <v>-1.4974003466204522</v>
      </c>
    </row>
    <row r="36" spans="1:27" ht="73.5" customHeight="1" x14ac:dyDescent="0.25">
      <c r="A36" s="161"/>
      <c r="B36" s="162"/>
      <c r="C36" s="17" t="s">
        <v>4</v>
      </c>
      <c r="D36" s="49">
        <f t="shared" si="13"/>
        <v>22513.1</v>
      </c>
      <c r="E36" s="50">
        <f t="shared" ref="E36:E37" si="56">I36+M36+Q36+U36</f>
        <v>22513.1</v>
      </c>
      <c r="F36" s="48">
        <f t="shared" si="1"/>
        <v>21933.8</v>
      </c>
      <c r="G36" s="48">
        <f t="shared" si="2"/>
        <v>-2.5731685107781743</v>
      </c>
      <c r="H36" s="48">
        <f>H12+H19+H23+H27</f>
        <v>3086</v>
      </c>
      <c r="I36" s="48">
        <f t="shared" ref="I36:J36" si="57">I12+I19+I23+I27</f>
        <v>3086</v>
      </c>
      <c r="J36" s="48">
        <f t="shared" si="57"/>
        <v>3068.2000000000003</v>
      </c>
      <c r="K36" s="48">
        <f t="shared" si="3"/>
        <v>-0.57679844458846219</v>
      </c>
      <c r="L36" s="48">
        <f>L12+L19+L23+L27</f>
        <v>8961.1</v>
      </c>
      <c r="M36" s="48">
        <f t="shared" ref="M36:N36" si="58">M12+M19+M23+M27</f>
        <v>8961.1</v>
      </c>
      <c r="N36" s="48">
        <f t="shared" si="58"/>
        <v>8585.7999999999993</v>
      </c>
      <c r="O36" s="48">
        <f t="shared" si="4"/>
        <v>-4.1881019071319514</v>
      </c>
      <c r="P36" s="48">
        <f>P12+P19+P23+P27</f>
        <v>10466</v>
      </c>
      <c r="Q36" s="48">
        <f t="shared" ref="Q36:R36" si="59">Q12+Q19+Q23+Q27</f>
        <v>10466</v>
      </c>
      <c r="R36" s="48">
        <f t="shared" si="59"/>
        <v>10279.799999999999</v>
      </c>
      <c r="S36" s="48">
        <f t="shared" si="5"/>
        <v>-1.7790942098222899</v>
      </c>
      <c r="T36" s="48">
        <f>T12+T19+T23+T27</f>
        <v>0</v>
      </c>
      <c r="U36" s="48">
        <f t="shared" ref="U36:V36" si="60">U12+U19+U23+U27</f>
        <v>0</v>
      </c>
      <c r="V36" s="48">
        <f t="shared" si="60"/>
        <v>0</v>
      </c>
      <c r="W36" s="48" t="e">
        <f t="shared" si="6"/>
        <v>#DIV/0!</v>
      </c>
      <c r="X36" s="48">
        <f>X2+X19+X23+X27</f>
        <v>0</v>
      </c>
      <c r="Y36" s="48">
        <f t="shared" ref="Y36:Z36" si="61">Y2+Y19+Y23+Y27</f>
        <v>0</v>
      </c>
      <c r="Z36" s="48">
        <f t="shared" si="61"/>
        <v>0</v>
      </c>
      <c r="AA36" s="48" t="e">
        <f t="shared" si="7"/>
        <v>#DIV/0!</v>
      </c>
    </row>
    <row r="37" spans="1:27" ht="19.899999999999999" customHeight="1" x14ac:dyDescent="0.25">
      <c r="A37" s="161"/>
      <c r="B37" s="162"/>
      <c r="C37" s="17" t="s">
        <v>5</v>
      </c>
      <c r="D37" s="47">
        <f t="shared" si="13"/>
        <v>5929</v>
      </c>
      <c r="E37" s="50">
        <f t="shared" si="56"/>
        <v>5929</v>
      </c>
      <c r="F37" s="48">
        <f t="shared" si="1"/>
        <v>5759.1</v>
      </c>
      <c r="G37" s="48">
        <f t="shared" si="2"/>
        <v>-2.8655759824590916</v>
      </c>
      <c r="H37" s="48">
        <f>H13+H20</f>
        <v>0</v>
      </c>
      <c r="I37" s="48">
        <f t="shared" ref="I37:J37" si="62">I13+I20</f>
        <v>0</v>
      </c>
      <c r="J37" s="48">
        <f t="shared" si="62"/>
        <v>0</v>
      </c>
      <c r="K37" s="48" t="e">
        <f t="shared" si="3"/>
        <v>#DIV/0!</v>
      </c>
      <c r="L37" s="48">
        <f>L13+L20</f>
        <v>0</v>
      </c>
      <c r="M37" s="48">
        <f t="shared" ref="M37:N37" si="63">M13+M20</f>
        <v>0</v>
      </c>
      <c r="N37" s="48">
        <f t="shared" si="63"/>
        <v>0</v>
      </c>
      <c r="O37" s="48" t="e">
        <f t="shared" si="4"/>
        <v>#DIV/0!</v>
      </c>
      <c r="P37" s="48">
        <f>P13+P20</f>
        <v>5929</v>
      </c>
      <c r="Q37" s="48">
        <f t="shared" ref="Q37:R37" si="64">Q13+Q20</f>
        <v>5929</v>
      </c>
      <c r="R37" s="48">
        <f t="shared" si="64"/>
        <v>5759.1</v>
      </c>
      <c r="S37" s="48">
        <f t="shared" si="5"/>
        <v>-2.8655759824590916</v>
      </c>
      <c r="T37" s="48">
        <f>T13+T20</f>
        <v>0</v>
      </c>
      <c r="U37" s="48">
        <f t="shared" ref="U37:V37" si="65">U13+U20</f>
        <v>0</v>
      </c>
      <c r="V37" s="48">
        <f t="shared" si="65"/>
        <v>0</v>
      </c>
      <c r="W37" s="48" t="e">
        <f t="shared" si="6"/>
        <v>#DIV/0!</v>
      </c>
      <c r="X37" s="48">
        <f>X13+X20</f>
        <v>0</v>
      </c>
      <c r="Y37" s="48">
        <f t="shared" ref="Y37:Z37" si="66">Y13+Y20</f>
        <v>0</v>
      </c>
      <c r="Z37" s="48">
        <f t="shared" si="66"/>
        <v>0</v>
      </c>
      <c r="AA37" s="48" t="e">
        <f t="shared" si="7"/>
        <v>#DIV/0!</v>
      </c>
    </row>
    <row r="38" spans="1:27" ht="114" x14ac:dyDescent="0.25">
      <c r="A38" s="161"/>
      <c r="B38" s="162"/>
      <c r="C38" s="17" t="s">
        <v>6</v>
      </c>
      <c r="D38" s="47">
        <f t="shared" si="13"/>
        <v>264625.15000000002</v>
      </c>
      <c r="E38" s="47">
        <f t="shared" ref="E38" si="67">I38+M38+Q38+U38</f>
        <v>248335.83000000002</v>
      </c>
      <c r="F38" s="48">
        <f t="shared" si="1"/>
        <v>254393.62000000002</v>
      </c>
      <c r="G38" s="48">
        <f t="shared" si="2"/>
        <v>2.4393539989779214</v>
      </c>
      <c r="H38" s="48">
        <f>H8+H16+H24+H29</f>
        <v>19649.38</v>
      </c>
      <c r="I38" s="48">
        <f>I8+I16+I24+I29</f>
        <v>18189.7</v>
      </c>
      <c r="J38" s="48">
        <f>J8+J16+J24+J29</f>
        <v>17949.099999999999</v>
      </c>
      <c r="K38" s="48">
        <f t="shared" si="3"/>
        <v>-1.32272659801977</v>
      </c>
      <c r="L38" s="48">
        <f>L8+L16+L24+L29</f>
        <v>144841.72</v>
      </c>
      <c r="M38" s="48">
        <f>M8+M16+M24+M29</f>
        <v>144827.01</v>
      </c>
      <c r="N38" s="48">
        <f>N8+N16+N24+N29</f>
        <v>142096.86000000002</v>
      </c>
      <c r="O38" s="48">
        <f t="shared" si="4"/>
        <v>-1.885111071477624</v>
      </c>
      <c r="P38" s="48">
        <f>P8+P16+P24+P29</f>
        <v>85334.05</v>
      </c>
      <c r="Q38" s="48">
        <f>Q8+Q16+Q24+Q29</f>
        <v>85319.12000000001</v>
      </c>
      <c r="R38" s="48">
        <f>R8+R16+R24+R29</f>
        <v>83792.429999999993</v>
      </c>
      <c r="S38" s="48">
        <f t="shared" si="5"/>
        <v>-1.7893878886702197</v>
      </c>
      <c r="T38" s="48">
        <f>T8+T16+T24+T29</f>
        <v>0</v>
      </c>
      <c r="U38" s="48">
        <f>U8+U16+U24+U29</f>
        <v>0</v>
      </c>
      <c r="V38" s="48">
        <f>V8+V16+V24+V29</f>
        <v>0</v>
      </c>
      <c r="W38" s="48" t="e">
        <f t="shared" si="6"/>
        <v>#DIV/0!</v>
      </c>
      <c r="X38" s="48">
        <f>X8+X16+X24+X29</f>
        <v>14800</v>
      </c>
      <c r="Y38" s="48">
        <f>Y8+Y16+Y24+Y29</f>
        <v>0</v>
      </c>
      <c r="Z38" s="48">
        <f>Z8+Z16+Z24+Z29</f>
        <v>10555.23</v>
      </c>
      <c r="AA38" s="48">
        <f t="shared" si="7"/>
        <v>-28.680878378378381</v>
      </c>
    </row>
    <row r="39" spans="1:27" x14ac:dyDescent="0.25">
      <c r="F39" s="6"/>
      <c r="I39" s="6"/>
      <c r="J39" s="6"/>
      <c r="M39" s="6"/>
      <c r="N39" s="6"/>
      <c r="P39" s="6"/>
      <c r="Q39" s="6"/>
      <c r="R39" s="6"/>
    </row>
    <row r="40" spans="1:27" x14ac:dyDescent="0.25">
      <c r="D40" s="5"/>
      <c r="E40" s="13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</row>
    <row r="42" spans="1:27" x14ac:dyDescent="0.25">
      <c r="F42" s="6"/>
    </row>
    <row r="44" spans="1:27" x14ac:dyDescent="0.25">
      <c r="F44" s="6"/>
    </row>
  </sheetData>
  <mergeCells count="22">
    <mergeCell ref="X5:AA5"/>
    <mergeCell ref="A21:B24"/>
    <mergeCell ref="A25:B27"/>
    <mergeCell ref="A28:B29"/>
    <mergeCell ref="A17:B20"/>
    <mergeCell ref="A34:B38"/>
    <mergeCell ref="T5:W5"/>
    <mergeCell ref="L5:O5"/>
    <mergeCell ref="P5:S5"/>
    <mergeCell ref="A9:B10"/>
    <mergeCell ref="A5:A6"/>
    <mergeCell ref="B5:B6"/>
    <mergeCell ref="C5:C6"/>
    <mergeCell ref="D5:G5"/>
    <mergeCell ref="H5:K5"/>
    <mergeCell ref="A30:B31"/>
    <mergeCell ref="A32:B33"/>
    <mergeCell ref="A3:W3"/>
    <mergeCell ref="A4:W4"/>
    <mergeCell ref="A7:B8"/>
    <mergeCell ref="A11:B13"/>
    <mergeCell ref="A14:B16"/>
  </mergeCells>
  <pageMargins left="0.11811023622047245" right="0.19685039370078741" top="0.15748031496062992" bottom="0.15748031496062992" header="0.11811023622047245" footer="0.11811023622047245"/>
  <pageSetup paperSize="9" scale="40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№ 1 Целевые показатели</vt:lpstr>
      <vt:lpstr>№ 4 Все источники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KAB-26-PC-2</cp:lastModifiedBy>
  <cp:lastPrinted>2024-03-21T11:29:53Z</cp:lastPrinted>
  <dcterms:created xsi:type="dcterms:W3CDTF">2015-11-06T10:33:15Z</dcterms:created>
  <dcterms:modified xsi:type="dcterms:W3CDTF">2024-03-21T11:32:42Z</dcterms:modified>
</cp:coreProperties>
</file>