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6" i="1" l="1"/>
  <c r="D116" i="1"/>
  <c r="E117" i="1"/>
  <c r="D117" i="1"/>
  <c r="E121" i="1"/>
  <c r="D121" i="1"/>
  <c r="E122" i="1"/>
  <c r="D122" i="1"/>
  <c r="E61" i="1" l="1"/>
  <c r="D61" i="1"/>
  <c r="E247" i="1"/>
  <c r="D247" i="1"/>
  <c r="E123" i="1"/>
  <c r="D123" i="1"/>
  <c r="E118" i="1"/>
  <c r="D118" i="1"/>
  <c r="E243" i="1" l="1"/>
  <c r="E218" i="1"/>
  <c r="E215" i="1" s="1"/>
  <c r="E214" i="1" s="1"/>
  <c r="E216" i="1"/>
  <c r="E197" i="1"/>
  <c r="D197" i="1"/>
  <c r="E157" i="1"/>
  <c r="E144" i="1"/>
  <c r="E55" i="1"/>
  <c r="D243" i="1" l="1"/>
  <c r="D216" i="1"/>
  <c r="D215" i="1" s="1"/>
  <c r="D214" i="1" s="1"/>
  <c r="D218" i="1"/>
  <c r="D217" i="1"/>
  <c r="D219" i="1"/>
  <c r="D157" i="1" l="1"/>
  <c r="D144" i="1"/>
  <c r="D63" i="1" l="1"/>
  <c r="D55" i="1"/>
  <c r="D227" i="1"/>
  <c r="E212" i="1"/>
  <c r="D212" i="1"/>
  <c r="D204" i="1" l="1"/>
  <c r="E204" i="1"/>
  <c r="E66" i="1"/>
  <c r="D66" i="1"/>
  <c r="E68" i="1"/>
  <c r="D68" i="1"/>
  <c r="D56" i="1" l="1"/>
  <c r="D200" i="1"/>
  <c r="D36" i="1"/>
  <c r="D137" i="1"/>
  <c r="D127" i="1"/>
  <c r="D129" i="1"/>
  <c r="D152" i="1"/>
  <c r="D150" i="1"/>
  <c r="D92" i="1"/>
  <c r="D210" i="1" l="1"/>
  <c r="E146" i="1" l="1"/>
  <c r="E145" i="1" s="1"/>
  <c r="D146" i="1"/>
  <c r="D145" i="1" s="1"/>
  <c r="E50" i="1"/>
  <c r="D50" i="1"/>
  <c r="E229" i="1"/>
  <c r="D229" i="1"/>
  <c r="E156" i="1"/>
  <c r="D156" i="1"/>
  <c r="D23" i="1" l="1"/>
  <c r="E23" i="1"/>
  <c r="D62" i="1" l="1"/>
  <c r="D133" i="1"/>
  <c r="E133" i="1"/>
  <c r="E242" i="1" l="1"/>
  <c r="E241" i="1" s="1"/>
  <c r="E240" i="1" s="1"/>
  <c r="E239" i="1" s="1"/>
  <c r="D242" i="1"/>
  <c r="D241" i="1" s="1"/>
  <c r="D240" i="1" s="1"/>
  <c r="D239" i="1" s="1"/>
  <c r="E54" i="1" l="1"/>
  <c r="E52" i="1"/>
  <c r="D54" i="1" l="1"/>
  <c r="D52" i="1"/>
  <c r="D100" i="1" l="1"/>
  <c r="E208" i="1" l="1"/>
  <c r="D208" i="1"/>
  <c r="E178" i="1" l="1"/>
  <c r="D174" i="1"/>
  <c r="D178" i="1"/>
  <c r="E198" i="1" l="1"/>
  <c r="D198" i="1"/>
  <c r="E225" i="1"/>
  <c r="D225" i="1"/>
  <c r="E252" i="1" l="1"/>
  <c r="D252" i="1"/>
  <c r="E70" i="1" l="1"/>
  <c r="D70" i="1"/>
  <c r="E237" i="1" l="1"/>
  <c r="D237" i="1"/>
  <c r="E96" i="1" l="1"/>
  <c r="D96" i="1"/>
  <c r="D91" i="1" s="1"/>
  <c r="E94" i="1"/>
  <c r="D94" i="1"/>
  <c r="D75" i="1"/>
  <c r="E75" i="1"/>
  <c r="E246" i="1"/>
  <c r="D246" i="1"/>
  <c r="E141" i="1"/>
  <c r="D141" i="1"/>
  <c r="D21" i="1"/>
  <c r="E21" i="1"/>
  <c r="E91" i="1" l="1"/>
  <c r="E90" i="1" s="1"/>
  <c r="D90" i="1"/>
  <c r="E31" i="1"/>
  <c r="D31" i="1"/>
  <c r="E46" i="1"/>
  <c r="D46" i="1"/>
  <c r="E48" i="1"/>
  <c r="D48" i="1"/>
  <c r="E29" i="1"/>
  <c r="D29" i="1"/>
  <c r="E135" i="1"/>
  <c r="D135" i="1"/>
  <c r="E114" i="1"/>
  <c r="D114" i="1"/>
  <c r="E119" i="1" l="1"/>
  <c r="D119" i="1"/>
  <c r="B83" i="1" l="1"/>
  <c r="E83" i="1" l="1"/>
  <c r="D83" i="1"/>
  <c r="E87" i="1" l="1"/>
  <c r="E86" i="1" s="1"/>
  <c r="D87" i="1"/>
  <c r="D86" i="1" s="1"/>
  <c r="D85" i="1" l="1"/>
  <c r="E85" i="1"/>
  <c r="D59" i="1"/>
  <c r="E62" i="1" l="1"/>
  <c r="D161" i="1" l="1"/>
  <c r="E104" i="1" l="1"/>
  <c r="D104" i="1"/>
  <c r="E109" i="1"/>
  <c r="D109" i="1"/>
  <c r="E59" i="1"/>
  <c r="E58" i="1" s="1"/>
  <c r="D58" i="1"/>
  <c r="C58" i="2"/>
  <c r="C49" i="2"/>
  <c r="C54" i="2"/>
  <c r="C14" i="2"/>
  <c r="D131" i="1"/>
  <c r="B58" i="2"/>
  <c r="B54" i="2"/>
  <c r="B14" i="2"/>
  <c r="B49" i="2"/>
  <c r="E143" i="1"/>
  <c r="C26" i="2" s="1"/>
  <c r="D143" i="1"/>
  <c r="B26" i="2" s="1"/>
  <c r="C61" i="2"/>
  <c r="B61" i="2"/>
  <c r="E235" i="1"/>
  <c r="D235" i="1"/>
  <c r="E233" i="1"/>
  <c r="D233" i="1"/>
  <c r="E223" i="1"/>
  <c r="E222" i="1" s="1"/>
  <c r="D223" i="1"/>
  <c r="D222" i="1" s="1"/>
  <c r="D112" i="1"/>
  <c r="E112" i="1"/>
  <c r="E74" i="1"/>
  <c r="E78" i="1"/>
  <c r="E81" i="1"/>
  <c r="E80" i="1" s="1"/>
  <c r="D81" i="1"/>
  <c r="D80" i="1" s="1"/>
  <c r="D74" i="1"/>
  <c r="D78" i="1"/>
  <c r="E100" i="1"/>
  <c r="B17" i="2"/>
  <c r="B16" i="2" s="1"/>
  <c r="E65" i="1"/>
  <c r="E44" i="1"/>
  <c r="E42" i="1"/>
  <c r="E40" i="1"/>
  <c r="E38" i="1"/>
  <c r="E34" i="1"/>
  <c r="E27" i="1"/>
  <c r="E25" i="1"/>
  <c r="C42" i="2"/>
  <c r="C41" i="2"/>
  <c r="E169" i="1"/>
  <c r="E167" i="1"/>
  <c r="E165" i="1"/>
  <c r="E163" i="1"/>
  <c r="E161" i="1"/>
  <c r="C31" i="2"/>
  <c r="E139" i="1"/>
  <c r="E154" i="1"/>
  <c r="E149" i="1" s="1"/>
  <c r="C20" i="2"/>
  <c r="E182" i="1"/>
  <c r="E192" i="1"/>
  <c r="E189" i="1"/>
  <c r="E186" i="1"/>
  <c r="E196" i="1"/>
  <c r="D196" i="1"/>
  <c r="C48" i="2"/>
  <c r="E184" i="1"/>
  <c r="E174" i="1"/>
  <c r="E180" i="1"/>
  <c r="E251" i="1"/>
  <c r="D251" i="1"/>
  <c r="E249" i="1"/>
  <c r="E131" i="1"/>
  <c r="C29" i="2"/>
  <c r="C12" i="2"/>
  <c r="C11" i="2" s="1"/>
  <c r="E194" i="1"/>
  <c r="D203" i="1"/>
  <c r="D169" i="1"/>
  <c r="D167" i="1"/>
  <c r="D165" i="1"/>
  <c r="D163" i="1"/>
  <c r="B12" i="2"/>
  <c r="B11" i="2" s="1"/>
  <c r="B31" i="2"/>
  <c r="D139" i="1"/>
  <c r="D154" i="1"/>
  <c r="D149" i="1" s="1"/>
  <c r="D182" i="1"/>
  <c r="D192" i="1"/>
  <c r="D189" i="1"/>
  <c r="D186" i="1"/>
  <c r="B48" i="2"/>
  <c r="D184" i="1"/>
  <c r="D180" i="1"/>
  <c r="B20" i="2"/>
  <c r="D44" i="1"/>
  <c r="D42" i="1"/>
  <c r="D40" i="1"/>
  <c r="D38" i="1"/>
  <c r="D34" i="1"/>
  <c r="D27" i="1"/>
  <c r="D25" i="1"/>
  <c r="B41" i="2"/>
  <c r="D249" i="1"/>
  <c r="D194" i="1"/>
  <c r="B29" i="2"/>
  <c r="D232" i="1" l="1"/>
  <c r="D33" i="1"/>
  <c r="E33" i="1"/>
  <c r="D108" i="1"/>
  <c r="D107" i="1" s="1"/>
  <c r="D106" i="1" s="1"/>
  <c r="E232" i="1"/>
  <c r="E231" i="1" s="1"/>
  <c r="E108" i="1"/>
  <c r="E107" i="1" s="1"/>
  <c r="E106" i="1" s="1"/>
  <c r="D173" i="1"/>
  <c r="D172" i="1" s="1"/>
  <c r="D171" i="1" s="1"/>
  <c r="D126" i="1"/>
  <c r="E173" i="1"/>
  <c r="E172" i="1" s="1"/>
  <c r="D231" i="1"/>
  <c r="E203" i="1"/>
  <c r="E202" i="1" s="1"/>
  <c r="E248" i="1"/>
  <c r="E245" i="1" s="1"/>
  <c r="E244" i="1" s="1"/>
  <c r="C37" i="2"/>
  <c r="C67" i="2" s="1"/>
  <c r="D99" i="1"/>
  <c r="D98" i="1" s="1"/>
  <c r="D89" i="1" s="1"/>
  <c r="D202" i="1"/>
  <c r="B37" i="2"/>
  <c r="B67" i="2" s="1"/>
  <c r="E221" i="1"/>
  <c r="D248" i="1"/>
  <c r="D245" i="1" s="1"/>
  <c r="D244" i="1" s="1"/>
  <c r="D160" i="1"/>
  <c r="D159" i="1" s="1"/>
  <c r="D158" i="1" s="1"/>
  <c r="D77" i="1"/>
  <c r="D73" i="1" s="1"/>
  <c r="D72" i="1" s="1"/>
  <c r="E77" i="1"/>
  <c r="E73" i="1" s="1"/>
  <c r="D65" i="1"/>
  <c r="D64" i="1" s="1"/>
  <c r="D148" i="1"/>
  <c r="D221" i="1"/>
  <c r="E148" i="1"/>
  <c r="E20" i="1"/>
  <c r="D20" i="1"/>
  <c r="C39" i="2"/>
  <c r="C38" i="2" s="1"/>
  <c r="B24" i="2"/>
  <c r="E126" i="1"/>
  <c r="E125" i="1" s="1"/>
  <c r="B42" i="2"/>
  <c r="B40" i="2" s="1"/>
  <c r="B36" i="2"/>
  <c r="C36" i="2"/>
  <c r="C53" i="2"/>
  <c r="B53" i="2"/>
  <c r="D125" i="1"/>
  <c r="C21" i="2"/>
  <c r="C19" i="2" s="1"/>
  <c r="C18" i="2" s="1"/>
  <c r="B21" i="2"/>
  <c r="B19" i="2" s="1"/>
  <c r="B18" i="2" s="1"/>
  <c r="E160" i="1"/>
  <c r="E159" i="1" s="1"/>
  <c r="E158" i="1" s="1"/>
  <c r="B39" i="2"/>
  <c r="B38" i="2" s="1"/>
  <c r="C7" i="2"/>
  <c r="C6" i="2" s="1"/>
  <c r="E64" i="1"/>
  <c r="B7" i="2"/>
  <c r="B6" i="2" s="1"/>
  <c r="B25" i="2"/>
  <c r="C25" i="2"/>
  <c r="B10" i="2"/>
  <c r="B47" i="2"/>
  <c r="B66" i="2" s="1"/>
  <c r="B5" i="2"/>
  <c r="C30" i="2"/>
  <c r="C28" i="2" s="1"/>
  <c r="B60" i="2"/>
  <c r="B59" i="2" s="1"/>
  <c r="B56" i="2" s="1"/>
  <c r="B30" i="2"/>
  <c r="B28" i="2" s="1"/>
  <c r="B46" i="2"/>
  <c r="B52" i="2"/>
  <c r="B4" i="2"/>
  <c r="B35" i="2"/>
  <c r="E99" i="1"/>
  <c r="E98" i="1" s="1"/>
  <c r="E89" i="1" s="1"/>
  <c r="C47" i="2"/>
  <c r="C66" i="2" s="1"/>
  <c r="C46" i="2"/>
  <c r="B45" i="2"/>
  <c r="C45" i="2"/>
  <c r="C17" i="2"/>
  <c r="C16" i="2" s="1"/>
  <c r="C10" i="2" s="1"/>
  <c r="C52" i="2"/>
  <c r="C24" i="2"/>
  <c r="C4" i="2"/>
  <c r="C40" i="2"/>
  <c r="C35" i="2"/>
  <c r="C60" i="2"/>
  <c r="C59" i="2" s="1"/>
  <c r="C56" i="2" s="1"/>
  <c r="C5" i="2"/>
  <c r="E171" i="1" l="1"/>
  <c r="C51" i="2"/>
  <c r="B51" i="2"/>
  <c r="B34" i="2"/>
  <c r="B33" i="2" s="1"/>
  <c r="B23" i="2"/>
  <c r="B22" i="2" s="1"/>
  <c r="C34" i="2"/>
  <c r="C33" i="2" s="1"/>
  <c r="D19" i="1"/>
  <c r="D18" i="1" s="1"/>
  <c r="E220" i="1"/>
  <c r="D220" i="1"/>
  <c r="E19" i="1"/>
  <c r="E18" i="1" s="1"/>
  <c r="E72" i="1"/>
  <c r="C9" i="2" s="1"/>
  <c r="C8" i="2" s="1"/>
  <c r="B9" i="2"/>
  <c r="C23" i="2"/>
  <c r="C22" i="2" s="1"/>
  <c r="E124" i="1"/>
  <c r="B65" i="2"/>
  <c r="D124" i="1"/>
  <c r="B3" i="2"/>
  <c r="B2" i="2" s="1"/>
  <c r="C65" i="2"/>
  <c r="C44" i="2"/>
  <c r="B44" i="2"/>
  <c r="C3" i="2"/>
  <c r="C2" i="2" s="1"/>
  <c r="D257" i="1" l="1"/>
  <c r="E257" i="1"/>
  <c r="C43" i="2"/>
  <c r="C63" i="2" s="1"/>
  <c r="B43" i="2"/>
  <c r="B8" i="2"/>
  <c r="B64" i="2"/>
  <c r="B68" i="2" s="1"/>
  <c r="B70" i="2" s="1"/>
  <c r="C64" i="2"/>
  <c r="C68" i="2" s="1"/>
  <c r="C70" i="2" s="1"/>
  <c r="B63" i="2" l="1"/>
</calcChain>
</file>

<file path=xl/sharedStrings.xml><?xml version="1.0" encoding="utf-8"?>
<sst xmlns="http://schemas.openxmlformats.org/spreadsheetml/2006/main" count="571" uniqueCount="329">
  <si>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</si>
  <si>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</si>
  <si>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</si>
  <si>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</si>
  <si>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</si>
  <si>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</si>
  <si>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</si>
  <si>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</si>
  <si>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«Функционирование управления образования, физической культуры и спорта Администрации Невельского района»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</si>
  <si>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</si>
  <si>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</si>
  <si>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</si>
  <si>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</si>
  <si>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</si>
  <si>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</si>
  <si>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</si>
  <si>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</si>
  <si>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</si>
  <si>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</si>
  <si>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</si>
  <si>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</si>
  <si>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</si>
  <si>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</si>
  <si>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</si>
  <si>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</si>
  <si>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</si>
  <si>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</si>
  <si>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</si>
  <si>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</si>
  <si>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</si>
  <si>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</si>
  <si>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</si>
  <si>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</si>
  <si>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</si>
  <si>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</si>
  <si>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</si>
  <si>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</si>
  <si>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</si>
  <si>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</si>
  <si>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</si>
  <si>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</si>
  <si>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</si>
  <si>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</si>
  <si>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</si>
  <si>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</si>
  <si>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</si>
  <si>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</si>
  <si>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</si>
  <si>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</si>
  <si>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03 3 00 00000</t>
  </si>
  <si>
    <t>03 3 01 00000</t>
  </si>
  <si>
    <t>03 3 01 00900</t>
  </si>
  <si>
    <t>04 0 00 00000</t>
  </si>
  <si>
    <t>04 1 00 00000</t>
  </si>
  <si>
    <t>04 1 01 00000</t>
  </si>
  <si>
    <t>05 0 00 00000</t>
  </si>
  <si>
    <t>05 1 00 00000</t>
  </si>
  <si>
    <t>05 1 01 00000</t>
  </si>
  <si>
    <t>05 1 01 41130</t>
  </si>
  <si>
    <t>05 1 01 81510</t>
  </si>
  <si>
    <t>05 2 00 00000</t>
  </si>
  <si>
    <t>05 2 01 00000</t>
  </si>
  <si>
    <t>05 2 01 42080</t>
  </si>
  <si>
    <t>06 0 00 00000</t>
  </si>
  <si>
    <t>06 1 00 00000</t>
  </si>
  <si>
    <t>06 1 01 00000</t>
  </si>
  <si>
    <t>06 1 01 24200</t>
  </si>
  <si>
    <t>06 1 01 41190</t>
  </si>
  <si>
    <t>07 0 00 00000</t>
  </si>
  <si>
    <t>07 1 00 00000</t>
  </si>
  <si>
    <t>07 1 01 00000</t>
  </si>
  <si>
    <t>07 1 01 00900</t>
  </si>
  <si>
    <t>07 1 01 42070</t>
  </si>
  <si>
    <t>07 1 01 42120</t>
  </si>
  <si>
    <t>07 1 01 42130</t>
  </si>
  <si>
    <t>07 1 01 42140</t>
  </si>
  <si>
    <t>07 1 01 51180</t>
  </si>
  <si>
    <t>07 1 01 80900</t>
  </si>
  <si>
    <t>Расходы на выплаты по оплате труда  и обеспечение функций  муниципальных органов</t>
  </si>
  <si>
    <t xml:space="preserve">Расходы на выплаты по оплате труда и обеспечение функций муниципальных органов </t>
  </si>
  <si>
    <t>Осуществление расходов по возмещению затрат по содержанию систем водоснабжения в сельской местности</t>
  </si>
  <si>
    <t>Наименование</t>
  </si>
  <si>
    <t>ЦСР</t>
  </si>
  <si>
    <t>ВР</t>
  </si>
  <si>
    <t>к решению Собрания депутатов</t>
  </si>
  <si>
    <t>Невельского района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</si>
  <si>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</si>
  <si>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</si>
  <si>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</si>
  <si>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</si>
  <si>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</si>
  <si>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</si>
  <si>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</si>
  <si>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</si>
  <si>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</si>
  <si>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</si>
  <si>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</si>
  <si>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</si>
  <si>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</si>
  <si>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</si>
  <si>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</si>
  <si>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</si>
  <si>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</si>
  <si>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indexed="8"/>
        <rFont val="Times New Roman"/>
        <family val="1"/>
        <charset val="204"/>
      </rPr>
      <t xml:space="preserve"> «</t>
    </r>
    <r>
      <rPr>
        <i/>
        <sz val="11"/>
        <color indexed="8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</si>
  <si>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</si>
  <si>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Председатель Собрания депутатов Невельского района</t>
  </si>
  <si>
    <t>Обеспечение деятельности Собрания депутатов Невельского района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</si>
  <si>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</si>
  <si>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</si>
  <si>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</si>
  <si>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</si>
  <si>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</si>
  <si>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</si>
  <si>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</si>
  <si>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</si>
  <si>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Высшее должностное лицо Невельского района</t>
  </si>
  <si>
    <t>02 1 03 00000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</si>
  <si>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</si>
  <si>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</si>
  <si>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</si>
  <si>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</si>
  <si>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</si>
  <si>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>07 1 01 01900</t>
  </si>
  <si>
    <t>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 (за счет средств областного бюджета)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</si>
  <si>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 (за счет средств сельских поселений)</t>
  </si>
  <si>
    <t>06 1 01 84200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</si>
  <si>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</si>
  <si>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</si>
  <si>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</si>
  <si>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</si>
  <si>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</si>
  <si>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</si>
  <si>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</si>
  <si>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</si>
  <si>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</si>
  <si>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</si>
  <si>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</si>
  <si>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Расходы на содержание специалистов по ведению бухгалтерского учета бюджетов сельских поселений   в соответствии с переданными полномочиями (за счет средств сельских поселений)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</si>
  <si>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,общедоступного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</si>
  <si>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Расходы на исполнение органами местного самоуправления отдельных государственных полномочий по формированию торгового реестра (за счёт средств областного бюджета)</t>
  </si>
  <si>
    <t>Расходы на выплаты по оплате труда работников, занимающих должности, не отнесенные к должностям муниципальной службы</t>
  </si>
  <si>
    <t>06 1 01 24210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</si>
  <si>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</si>
  <si>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</si>
  <si>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04 1 01 41280</t>
  </si>
  <si>
    <t>Иные непрограммные направления деятельности органов местного самоуправления Невельского района</t>
  </si>
  <si>
    <t>90 0 00 00000</t>
  </si>
  <si>
    <t>06 1 01 W1190</t>
  </si>
  <si>
    <t>04 1 01 W1280</t>
  </si>
  <si>
    <t>07 1 01 42090</t>
  </si>
  <si>
    <t xml:space="preserve">Муниципальная программа "Развитие культуры в муниципальном образовании "Невельский район" </t>
  </si>
  <si>
    <t xml:space="preserve">Муниципальная программа "Содействие экономическому развитию и инвестиционной привлекательности муниципального образования "Невельский район" </t>
  </si>
  <si>
    <t xml:space="preserve">Муниципальная программа "Обеспечение безопасности граждан на территории муниципального образования "Невельский район" 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</si>
  <si>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</si>
  <si>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</si>
  <si>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 xml:space="preserve"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</t>
  </si>
  <si>
    <t>Условно-утвержденные</t>
  </si>
  <si>
    <t xml:space="preserve"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</t>
  </si>
  <si>
    <t xml:space="preserve"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</t>
  </si>
  <si>
    <t>Основное мероприятие  «Функционирование КУМИ»</t>
  </si>
  <si>
    <t>08 0 00 00000</t>
  </si>
  <si>
    <t>01 1 02 42180</t>
  </si>
  <si>
    <t>непрогр</t>
  </si>
  <si>
    <t>Непрограммные</t>
  </si>
  <si>
    <t>7.Муниципальная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</t>
  </si>
  <si>
    <t>6.Муниципальная программа «Развитие транспортного обслуживания населения на территории муниципального образования «Невельский район»</t>
  </si>
  <si>
    <t>федер.</t>
  </si>
  <si>
    <t>федеральные</t>
  </si>
  <si>
    <t xml:space="preserve">5.Муниципальная программа «Комплексное развитие систем коммунальной инфраструктуры и благоустройства муниципального образования «Невельский район» </t>
  </si>
  <si>
    <t>4.Муниципальная программа "Обеспечение безопасности граждан на территории муниципального образования "Невельский район"</t>
  </si>
  <si>
    <t>8.Новая программа по физкультуре и молод.политике</t>
  </si>
  <si>
    <t>2.Муниципальная программа "Развитие культуры в муниципальном образовании "Невельский район"</t>
  </si>
  <si>
    <t xml:space="preserve">3.Муниципальная программа "Содействие экономическому развитию и инвестиционной привлекательности муниципального образования "Невельский район" </t>
  </si>
  <si>
    <t xml:space="preserve">1.Муниципальная программа "Развитие образования, молодёжной политики и физической культуры и спорта в муниципальном образовании "Невельский район" </t>
  </si>
  <si>
    <t>Содержание единой дежурно- диспетчерской службы</t>
  </si>
  <si>
    <t>04 1 01 00910</t>
  </si>
  <si>
    <t>03 3 01 00920</t>
  </si>
  <si>
    <t>Муниципальная программа "Развитие молодежной политики, физической культуры и спорта в муниципальном образовании "Невельский район"</t>
  </si>
  <si>
    <t>Дотация   на выравнивание бюджетной обеспеченности поселений (за счёт средств областного бюджета)</t>
  </si>
  <si>
    <t>Субсидия на проведение 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</si>
  <si>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08 1 00 00000</t>
  </si>
  <si>
    <t>08 1 01 00000</t>
  </si>
  <si>
    <t>08 1 01 00790</t>
  </si>
  <si>
    <t>08 2 00 00000</t>
  </si>
  <si>
    <t>08 2 01 00000</t>
  </si>
  <si>
    <t>08 2 01 00790</t>
  </si>
  <si>
    <t>08 2 01 20100</t>
  </si>
  <si>
    <t>07 2 00 00000</t>
  </si>
  <si>
    <t>07 2 01 00000</t>
  </si>
  <si>
    <t>07 2 01 00900</t>
  </si>
  <si>
    <t>07 2 01 70000</t>
  </si>
  <si>
    <t>Подпрограмма «Развитие дошкольного, общего, дополнительного образования»</t>
  </si>
  <si>
    <t xml:space="preserve">Муниципальная программа "Развитие образования в муниципальном образовании "Невельский район" </t>
  </si>
  <si>
    <t>01 2 00 00000</t>
  </si>
  <si>
    <t>01 2 01 00000</t>
  </si>
  <si>
    <t>01 2 01 00800</t>
  </si>
  <si>
    <t>01 2 01 00900</t>
  </si>
  <si>
    <t>Подпрограмма «Развитие культуры»</t>
  </si>
  <si>
    <t xml:space="preserve">Подпрограмма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</t>
  </si>
  <si>
    <t>Подпрограмма «Профилактика преступлений и правонарушений, противодействие злоупотреблению наркотиков и их незаконному обороту»</t>
  </si>
  <si>
    <t>Подпрограмма «Комплексное развитие систем коммунальной инфраструктуры и благоустройства муниципального образования»</t>
  </si>
  <si>
    <t>Подпрограмма «Жилище»</t>
  </si>
  <si>
    <t>Подпрограмма «Сохранение и развитие автомобильных дорог общего пользования местного значения в муниципальном образовании»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</si>
  <si>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</si>
  <si>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«Обеспечение функционирования администрации муниципального образования»</t>
  </si>
  <si>
    <t>Подпрограмма «Совершенствование и развитие бюджетного процесса, управление муниципальным долгом»</t>
  </si>
  <si>
    <t>Подпрограмма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</si>
  <si>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</si>
  <si>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</si>
  <si>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</si>
  <si>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«Развитие физической культуры и спорта, укрепление общественного здоровья населения»</t>
  </si>
  <si>
    <t>01 1 Е2 00000</t>
  </si>
  <si>
    <t>01 1 Е2 50970</t>
  </si>
  <si>
    <t>Расходы на развитие и совершенствование института добровольных народных дружин (за счет средств областного бюджета)</t>
  </si>
  <si>
    <t>04 1 01 41350</t>
  </si>
  <si>
    <t>Софинансирование расходов на развитие и совершенствование института добровольных народных дружин</t>
  </si>
  <si>
    <t>04 1 01W1350</t>
  </si>
  <si>
    <t>04 1 01 W1350</t>
  </si>
  <si>
    <t>05 1 01 L2990</t>
  </si>
  <si>
    <t>Субсидии на ликвидацию очагов сорного растения борщевик Сосновского (за счёт средств областного бюджета)</t>
  </si>
  <si>
    <t>05 1 01 41570</t>
  </si>
  <si>
    <t xml:space="preserve">Региональный проект "Успех каждого ребенка" </t>
  </si>
  <si>
    <t>Региональный проект "Формирование комфортной городской среды"</t>
  </si>
  <si>
    <t>Подпрограмма "Дополнительное образование в сфере культуры и искусства"</t>
  </si>
  <si>
    <t>02 2 00 00000</t>
  </si>
  <si>
    <t>Основное мероприятие «Дополнительное образование в сфере культуры и искусства»</t>
  </si>
  <si>
    <t>02 2 01 0000</t>
  </si>
  <si>
    <t>02 2 01 00790</t>
  </si>
  <si>
    <t>Реализация мероприятий военно-патриотической направленности, связанных с присвоением МО "Невельский район" звания "Край партизанской славы"</t>
  </si>
  <si>
    <t>02 1 03 22600</t>
  </si>
  <si>
    <t>2023 год</t>
  </si>
  <si>
    <t>Субсидия на обеспечение пожарной безопасности в органах исполнительной власти области и муниципальных образованиях (за счет средств областного бюджета)</t>
  </si>
  <si>
    <t>04 1 01 41340</t>
  </si>
  <si>
    <t>Подпрограмма  «Повышение инвестиционной привлекательности»</t>
  </si>
  <si>
    <t>03 1 00 00000</t>
  </si>
  <si>
    <t>Основное мероприятие «Повышение инвестиционной привлекательности»</t>
  </si>
  <si>
    <t>03 1 01 00000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</si>
  <si>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</si>
  <si>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</si>
  <si>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01 1 02 42170</t>
  </si>
  <si>
    <t>Расходы на воспитание и обучение детей-инвалидов в муниципальных дошкольных образовательных учреждениях (за счет средств областного бюджета)</t>
  </si>
  <si>
    <t>01 1 01 43020</t>
  </si>
  <si>
    <t>Возмещение убытков организациям, оказывающим услуги бани населению</t>
  </si>
  <si>
    <t>05 1 01 81520</t>
  </si>
  <si>
    <t>Резервный фонд Администрации Невельского района</t>
  </si>
  <si>
    <t>08 2 01 41140</t>
  </si>
  <si>
    <t>01 1 03 00000</t>
  </si>
  <si>
    <t>01 1 03 00790</t>
  </si>
  <si>
    <t>01 2 01 00920</t>
  </si>
  <si>
    <t xml:space="preserve">Мероприятия в области молодёжной политики </t>
  </si>
  <si>
    <t>08 1 01 20600</t>
  </si>
  <si>
    <t>800</t>
  </si>
  <si>
    <t>07 1 01 00920</t>
  </si>
  <si>
    <t>07 2 01 00920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</si>
  <si>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</si>
  <si>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</si>
  <si>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01 1 02 L3040</t>
  </si>
  <si>
    <t>Муниципальная программа "Формирование современной городской среды в муниципальном образовании "Невельский район"</t>
  </si>
  <si>
    <t>10 0 00 00000</t>
  </si>
  <si>
    <t>Подпрограмма "Благоустройство дворовых и общественных территорий в муниципальном образовании"</t>
  </si>
  <si>
    <t>10 1 00 00000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</si>
  <si>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</si>
  <si>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</si>
  <si>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</si>
  <si>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 xml:space="preserve"> классификации расходов районного бюджета на плановый период 2023 и 2024 годов</t>
  </si>
  <si>
    <t>2024 год</t>
  </si>
  <si>
    <t xml:space="preserve"> Расходы на проведение комплексных кадастровых работ (за счет средств областного бюджета)</t>
  </si>
  <si>
    <t>03 1 01 41820</t>
  </si>
  <si>
    <t>03 1 01 W1820</t>
  </si>
  <si>
    <t>Софинансирование расходов на проведение комплексных кадастровых работ</t>
  </si>
  <si>
    <t>Субсидия на софинансирование мероприятий по проведению ремонта групповых резервуарных установок сжиженных углеводородных газов (за счет средств областного бюджета)</t>
  </si>
  <si>
    <t>05 2 01 R0820</t>
  </si>
  <si>
    <t>08 1 01 43040</t>
  </si>
  <si>
    <t>01 1 02 42190</t>
  </si>
  <si>
    <t>Региональный проект "Чистая вода"</t>
  </si>
  <si>
    <t>Расходы на строительство и реконструкцию (модернизацию) объектов питьевого водоснабжения</t>
  </si>
  <si>
    <t>Реализация мероприятий, направленных на снижение напряженности на рынке труда, для особых категорий граждан (за счет средств областного бюджета)</t>
  </si>
  <si>
    <t>Капитальные вложения в объекты государственной (муниципальной) собственности</t>
  </si>
  <si>
    <t>05 1 F5 00000</t>
  </si>
  <si>
    <t>05 1 F5 52430</t>
  </si>
  <si>
    <t>Внедрение программно-целевых принципов организации бюджетного процесса</t>
  </si>
  <si>
    <t>07 2 01 27200</t>
  </si>
  <si>
    <t>03 1 01 21900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</si>
  <si>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</si>
  <si>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05 2 01 23400</t>
  </si>
  <si>
    <t>Капитальный ремонт муниципального жилищного фонда  поселений</t>
  </si>
  <si>
    <t>05 2 01 23900</t>
  </si>
  <si>
    <t>Расходы на обеспечение мероприятий по подготовке к отопительному периоду</t>
  </si>
  <si>
    <t>05 1 01 23300</t>
  </si>
  <si>
    <t>Строительство и реконструкция, капитальный ремонт, ремонт объектов водоснабжения, систем водоотведения и очистки сточных вод</t>
  </si>
  <si>
    <t>05 1 01 23500</t>
  </si>
  <si>
    <t>Приобретение оборудования и материалов для модернизации объектов теплоснабжения, водоснабжения, водоотведения</t>
  </si>
  <si>
    <t>05 1 01 65600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</si>
  <si>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</si>
  <si>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01 1 02 20500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</si>
  <si>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</si>
  <si>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08 1 01 28300</t>
  </si>
  <si>
    <t>07 1 01 81710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</si>
  <si>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</si>
  <si>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01 1 02 W1040</t>
  </si>
  <si>
    <t>Социальная поддержка граждан, участвующих в составе добровольных народных дружин в защите Государственной границы (за счет средств областного бюджета)</t>
  </si>
  <si>
    <t xml:space="preserve">Софинансирование социальной поддержки граждан, участвующих в составе добровольных народных дружин в защите Государственной границы 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</si>
  <si>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</si>
  <si>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</si>
  <si>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</si>
  <si>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</si>
  <si>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Ежемесячная денежная компенсация  двухразового питания обучающимся с ограниченными возможностями здоровья,осваивающим  в муниципальных образовательных организациях образовательные программы начального общего, основного общего или среднего общего образования на дому (за счет средств областного бюджета)</t>
  </si>
  <si>
    <t>05 1 01 41700</t>
  </si>
  <si>
    <t>90 9 00 20001</t>
  </si>
  <si>
    <r>
      <t xml:space="preserve">Субвенции  на осуществление первичного воинского учета органами местного самоуправления поселений 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(за счёт средств федерального бюджета)</t>
    </r>
  </si>
  <si>
    <t xml:space="preserve">от 23.12.2021 №96  </t>
  </si>
  <si>
    <t>Расходы на создание в общеобразовательных организациях, расположенных в сельской местности, условий для занятия физической культурой и спортом (за счет средств федерального и областного бюджетов 2525,3)</t>
  </si>
  <si>
    <t>Подпрограмма  «Социальная поддержка граждан и общественных организаций, реализация демографической политики»</t>
  </si>
  <si>
    <t>07 3 00 00000</t>
  </si>
  <si>
    <t>Основное мероприятие "Оказание поддержки социально-ориентированным некоммерческим организациям на территории МО "Невельский район"</t>
  </si>
  <si>
    <t>07 3 02 00000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</si>
  <si>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</si>
  <si>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</si>
  <si>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</si>
  <si>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</si>
  <si>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бюджета 2023-8850; 2024-9189,9)</t>
  </si>
  <si>
    <t>Субсидия на 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2019-2024 годы" (за счет средств федерального  и областного бюджетов 2023- 1515,2, 2024-808,1)</t>
  </si>
  <si>
    <t xml:space="preserve">от________№__ </t>
  </si>
  <si>
    <t>"</t>
  </si>
  <si>
    <t xml:space="preserve">"Приложение 11   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</si>
  <si>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</si>
  <si>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 xml:space="preserve">Подпрограмма "Обеспечение реализации муниципальной программы "Развитие образования в муниципальном образовании "Невельский район" </t>
  </si>
  <si>
    <t>март</t>
  </si>
  <si>
    <t xml:space="preserve">Приложение 8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</si>
</sst>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</numFmts>
  <fonts count="22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112">
    <xf numFmtId="0" fontId="0" fillId="0" borderId="0" xfId="0"/>
    <xf numFmtId="0" fontId="4" fillId="0" borderId="1" xfId="0" applyFont="1" applyBorder="1" applyAlignment="1">
      <alignment horizontal="justify" vertical="center" wrapText="1"/>
    </xf>
    <xf numFmtId="165" fontId="0" fillId="0" borderId="0" xfId="1" applyNumberFormat="1" applyFont="1"/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4" fillId="2" borderId="1" xfId="0" applyFont="1" applyFill="1" applyBorder="1" applyAlignment="1">
      <alignment horizontal="justify" vertical="center" wrapText="1"/>
    </xf>
    <xf numFmtId="0" fontId="5" fillId="0" borderId="0" xfId="0" applyFont="1"/>
    <xf numFmtId="0" fontId="5" fillId="0" borderId="0" xfId="0" applyFont="1" applyFill="1"/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5" fontId="2" fillId="0" borderId="1" xfId="1" applyNumberFormat="1" applyFont="1" applyFill="1" applyBorder="1" applyAlignment="1">
      <alignment horizontal="center"/>
    </xf>
    <xf numFmtId="166" fontId="2" fillId="0" borderId="1" xfId="1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left" wrapText="1"/>
    </xf>
    <xf numFmtId="0" fontId="5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/>
    <xf numFmtId="165" fontId="10" fillId="0" borderId="0" xfId="1" applyNumberFormat="1" applyFont="1"/>
    <xf numFmtId="0" fontId="2" fillId="3" borderId="1" xfId="0" applyFont="1" applyFill="1" applyBorder="1" applyAlignment="1">
      <alignment horizontal="justify" vertical="center" wrapText="1"/>
    </xf>
    <xf numFmtId="0" fontId="8" fillId="0" borderId="1" xfId="0" applyFont="1" applyFill="1" applyBorder="1"/>
    <xf numFmtId="165" fontId="8" fillId="0" borderId="1" xfId="1" applyNumberFormat="1" applyFont="1" applyBorder="1"/>
    <xf numFmtId="0" fontId="2" fillId="0" borderId="1" xfId="0" applyFont="1" applyFill="1" applyBorder="1"/>
    <xf numFmtId="164" fontId="8" fillId="0" borderId="1" xfId="1" applyFont="1" applyBorder="1"/>
    <xf numFmtId="165" fontId="2" fillId="0" borderId="1" xfId="1" applyNumberFormat="1" applyFont="1" applyBorder="1"/>
    <xf numFmtId="0" fontId="2" fillId="3" borderId="1" xfId="0" applyFont="1" applyFill="1" applyBorder="1" applyAlignment="1">
      <alignment horizontal="justify" vertical="top" wrapText="1"/>
    </xf>
    <xf numFmtId="0" fontId="2" fillId="0" borderId="1" xfId="0" applyFont="1" applyBorder="1"/>
    <xf numFmtId="0" fontId="8" fillId="0" borderId="1" xfId="0" applyFont="1" applyBorder="1"/>
    <xf numFmtId="0" fontId="8" fillId="0" borderId="0" xfId="0" applyFont="1"/>
    <xf numFmtId="167" fontId="8" fillId="0" borderId="1" xfId="0" applyNumberFormat="1" applyFont="1" applyBorder="1"/>
    <xf numFmtId="165" fontId="8" fillId="0" borderId="1" xfId="0" applyNumberFormat="1" applyFont="1" applyBorder="1"/>
    <xf numFmtId="165" fontId="8" fillId="0" borderId="1" xfId="0" applyNumberFormat="1" applyFont="1" applyBorder="1" applyAlignment="1">
      <alignment horizontal="center"/>
    </xf>
    <xf numFmtId="165" fontId="12" fillId="0" borderId="1" xfId="0" applyNumberFormat="1" applyFont="1" applyBorder="1"/>
    <xf numFmtId="0" fontId="2" fillId="3" borderId="1" xfId="0" applyFont="1" applyFill="1" applyBorder="1"/>
    <xf numFmtId="165" fontId="11" fillId="3" borderId="1" xfId="1" applyNumberFormat="1" applyFont="1" applyFill="1" applyBorder="1"/>
    <xf numFmtId="0" fontId="2" fillId="3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 wrapText="1"/>
    </xf>
    <xf numFmtId="0" fontId="14" fillId="4" borderId="1" xfId="0" applyFont="1" applyFill="1" applyBorder="1" applyAlignment="1">
      <alignment horizontal="justify" vertical="center" wrapText="1"/>
    </xf>
    <xf numFmtId="49" fontId="5" fillId="4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left" wrapText="1"/>
    </xf>
    <xf numFmtId="0" fontId="7" fillId="4" borderId="1" xfId="0" applyFont="1" applyFill="1" applyBorder="1" applyAlignment="1">
      <alignment horizontal="justify" vertical="center" wrapText="1"/>
    </xf>
    <xf numFmtId="0" fontId="14" fillId="0" borderId="1" xfId="0" applyFont="1" applyBorder="1" applyAlignment="1">
      <alignment wrapText="1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165" fontId="17" fillId="0" borderId="0" xfId="0" applyNumberFormat="1" applyFont="1" applyAlignment="1">
      <alignment horizontal="center"/>
    </xf>
    <xf numFmtId="165" fontId="15" fillId="0" borderId="0" xfId="1" applyNumberFormat="1" applyFont="1" applyFill="1"/>
    <xf numFmtId="0" fontId="15" fillId="0" borderId="0" xfId="0" applyFont="1" applyFill="1"/>
    <xf numFmtId="165" fontId="16" fillId="0" borderId="0" xfId="1" applyNumberFormat="1" applyFont="1"/>
    <xf numFmtId="165" fontId="16" fillId="0" borderId="0" xfId="0" applyNumberFormat="1" applyFont="1"/>
    <xf numFmtId="165" fontId="15" fillId="0" borderId="0" xfId="0" applyNumberFormat="1" applyFont="1"/>
    <xf numFmtId="165" fontId="3" fillId="4" borderId="1" xfId="1" applyNumberFormat="1" applyFont="1" applyFill="1" applyBorder="1" applyAlignment="1">
      <alignment horizontal="center"/>
    </xf>
    <xf numFmtId="165" fontId="5" fillId="4" borderId="1" xfId="1" applyNumberFormat="1" applyFont="1" applyFill="1" applyBorder="1"/>
    <xf numFmtId="165" fontId="7" fillId="4" borderId="1" xfId="1" applyNumberFormat="1" applyFont="1" applyFill="1" applyBorder="1" applyAlignment="1">
      <alignment horizontal="center"/>
    </xf>
    <xf numFmtId="165" fontId="5" fillId="4" borderId="1" xfId="1" applyNumberFormat="1" applyFont="1" applyFill="1" applyBorder="1" applyAlignment="1">
      <alignment horizontal="center"/>
    </xf>
    <xf numFmtId="0" fontId="8" fillId="4" borderId="1" xfId="0" applyFont="1" applyFill="1" applyBorder="1" applyAlignment="1">
      <alignment horizontal="justify" vertical="center" wrapText="1"/>
    </xf>
    <xf numFmtId="165" fontId="3" fillId="4" borderId="1" xfId="1" applyNumberFormat="1" applyFont="1" applyFill="1" applyBorder="1"/>
    <xf numFmtId="165" fontId="7" fillId="4" borderId="1" xfId="1" applyNumberFormat="1" applyFont="1" applyFill="1" applyBorder="1"/>
    <xf numFmtId="0" fontId="7" fillId="4" borderId="1" xfId="0" applyFont="1" applyFill="1" applyBorder="1" applyAlignment="1">
      <alignment horizontal="center"/>
    </xf>
    <xf numFmtId="165" fontId="5" fillId="4" borderId="1" xfId="0" applyNumberFormat="1" applyFont="1" applyFill="1" applyBorder="1"/>
    <xf numFmtId="0" fontId="18" fillId="0" borderId="1" xfId="0" applyFont="1" applyFill="1" applyBorder="1" applyAlignment="1">
      <alignment horizontal="center"/>
    </xf>
    <xf numFmtId="165" fontId="5" fillId="4" borderId="1" xfId="1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wrapText="1"/>
    </xf>
    <xf numFmtId="0" fontId="9" fillId="0" borderId="0" xfId="0" applyFont="1" applyAlignment="1">
      <alignment horizontal="right"/>
    </xf>
    <xf numFmtId="0" fontId="19" fillId="4" borderId="1" xfId="0" applyFont="1" applyFill="1" applyBorder="1" applyAlignment="1">
      <alignment horizontal="center"/>
    </xf>
    <xf numFmtId="0" fontId="0" fillId="4" borderId="0" xfId="0" applyFill="1"/>
    <xf numFmtId="0" fontId="5" fillId="4" borderId="0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left" vertical="center" wrapText="1"/>
    </xf>
    <xf numFmtId="165" fontId="5" fillId="4" borderId="0" xfId="1" applyNumberFormat="1" applyFont="1" applyFill="1" applyBorder="1"/>
    <xf numFmtId="0" fontId="5" fillId="0" borderId="1" xfId="0" applyFont="1" applyBorder="1" applyAlignment="1">
      <alignment horizontal="justify" vertical="center" wrapText="1"/>
    </xf>
    <xf numFmtId="0" fontId="5" fillId="5" borderId="3" xfId="0" applyFont="1" applyFill="1" applyBorder="1" applyAlignment="1">
      <alignment horizontal="left" wrapText="1"/>
    </xf>
    <xf numFmtId="0" fontId="0" fillId="0" borderId="1" xfId="0" applyBorder="1"/>
    <xf numFmtId="0" fontId="21" fillId="4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wrapText="1"/>
    </xf>
    <xf numFmtId="0" fontId="3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0" fontId="1" fillId="0" borderId="0" xfId="0" applyFont="1" applyFill="1" applyAlignment="1">
      <alignment horizontal="center"/>
    </xf>
    <xf numFmtId="165" fontId="8" fillId="0" borderId="0" xfId="1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165" fontId="3" fillId="4" borderId="0" xfId="1" applyNumberFormat="1" applyFont="1" applyFill="1" applyBorder="1"/>
    <xf numFmtId="165" fontId="7" fillId="4" borderId="0" xfId="1" applyNumberFormat="1" applyFont="1" applyFill="1" applyBorder="1"/>
    <xf numFmtId="165" fontId="5" fillId="4" borderId="0" xfId="0" applyNumberFormat="1" applyFont="1" applyFill="1" applyBorder="1"/>
    <xf numFmtId="165" fontId="5" fillId="4" borderId="0" xfId="1" applyNumberFormat="1" applyFont="1" applyFill="1" applyBorder="1" applyAlignment="1">
      <alignment horizontal="center"/>
    </xf>
    <xf numFmtId="165" fontId="5" fillId="4" borderId="0" xfId="1" applyNumberFormat="1" applyFont="1" applyFill="1" applyBorder="1" applyAlignment="1">
      <alignment horizontal="right"/>
    </xf>
    <xf numFmtId="165" fontId="3" fillId="4" borderId="0" xfId="1" applyNumberFormat="1" applyFont="1" applyFill="1" applyBorder="1" applyAlignment="1">
      <alignment horizontal="center"/>
    </xf>
    <xf numFmtId="165" fontId="7" fillId="4" borderId="0" xfId="1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165" fontId="8" fillId="0" borderId="2" xfId="1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6"/>
  <sheetViews>
    <sheetView tabSelected="1" workbookViewId="0">
      <selection activeCell="B9" sqref="B9:E9"/>
    </sheetView>
  </sheetViews>
  <sheetFormatPr defaultRowHeight="15" x14ac:dyDescent="0.25"/>
  <cols>
    <col min="1" max="1" width="46.42578125" style="6" customWidth="1"/>
    <col min="2" max="2" width="14.28515625" style="3" customWidth="1"/>
    <col min="3" max="3" width="4.140625" style="3" customWidth="1"/>
    <col min="4" max="4" width="13.42578125" style="2" customWidth="1"/>
    <col min="5" max="5" width="13.5703125" customWidth="1"/>
    <col min="6" max="6" width="1.42578125" customWidth="1"/>
  </cols>
  <sheetData>
    <row r="1" spans="1:12" x14ac:dyDescent="0.25">
      <c r="B1" s="4"/>
      <c r="C1" s="108" t="s">
        <v>328</v>
      </c>
      <c r="D1" s="108"/>
      <c r="E1" s="108"/>
      <c r="F1" s="93"/>
    </row>
    <row r="2" spans="1:12" x14ac:dyDescent="0.25">
      <c r="B2" s="108" t="s">
        <v>84</v>
      </c>
      <c r="C2" s="108"/>
      <c r="D2" s="108"/>
      <c r="E2" s="108"/>
      <c r="F2" s="93"/>
    </row>
    <row r="3" spans="1:12" x14ac:dyDescent="0.25">
      <c r="B3" s="108" t="s">
        <v>85</v>
      </c>
      <c r="C3" s="108"/>
      <c r="D3" s="108"/>
      <c r="E3" s="108"/>
      <c r="F3" s="93"/>
    </row>
    <row r="4" spans="1:12" x14ac:dyDescent="0.25">
      <c r="B4" s="109" t="s">
        <v>322</v>
      </c>
      <c r="C4" s="109"/>
      <c r="D4" s="109"/>
      <c r="E4" s="109"/>
      <c r="F4" s="94"/>
    </row>
    <row r="6" spans="1:12" x14ac:dyDescent="0.25">
      <c r="B6" s="4"/>
      <c r="C6" s="108" t="s">
        <v>324</v>
      </c>
      <c r="D6" s="108"/>
      <c r="E6" s="108"/>
      <c r="F6" s="93"/>
    </row>
    <row r="7" spans="1:12" x14ac:dyDescent="0.25">
      <c r="B7" s="108" t="s">
        <v>84</v>
      </c>
      <c r="C7" s="108"/>
      <c r="D7" s="108"/>
      <c r="E7" s="108"/>
      <c r="F7" s="93"/>
    </row>
    <row r="8" spans="1:12" x14ac:dyDescent="0.25">
      <c r="B8" s="108" t="s">
        <v>85</v>
      </c>
      <c r="C8" s="108"/>
      <c r="D8" s="108"/>
      <c r="E8" s="108"/>
      <c r="F8" s="93"/>
    </row>
    <row r="9" spans="1:12" x14ac:dyDescent="0.25">
      <c r="B9" s="109" t="s">
        <v>310</v>
      </c>
      <c r="C9" s="109"/>
      <c r="D9" s="109"/>
      <c r="E9" s="109"/>
      <c r="F9" s="94"/>
    </row>
    <row r="10" spans="1:12" x14ac:dyDescent="0.25">
      <c r="B10" s="82"/>
      <c r="C10" s="82"/>
      <c r="D10" s="82"/>
      <c r="E10" s="82"/>
      <c r="F10" s="94"/>
    </row>
    <row r="11" spans="1:12" ht="15.75" x14ac:dyDescent="0.25">
      <c r="A11" s="111" t="s">
        <v>86</v>
      </c>
      <c r="B11" s="111"/>
      <c r="C11" s="111"/>
      <c r="D11" s="111"/>
      <c r="E11" s="111"/>
      <c r="F11" s="95"/>
    </row>
    <row r="12" spans="1:12" ht="15.75" x14ac:dyDescent="0.25">
      <c r="A12" s="111" t="s">
        <v>87</v>
      </c>
      <c r="B12" s="111"/>
      <c r="C12" s="111"/>
      <c r="D12" s="111"/>
      <c r="E12" s="111"/>
      <c r="F12" s="95"/>
    </row>
    <row r="13" spans="1:12" ht="15.75" x14ac:dyDescent="0.25">
      <c r="A13" s="111" t="s">
        <v>120</v>
      </c>
      <c r="B13" s="111"/>
      <c r="C13" s="111"/>
      <c r="D13" s="111"/>
      <c r="E13" s="111"/>
      <c r="F13" s="95"/>
    </row>
    <row r="14" spans="1:12" ht="15.75" x14ac:dyDescent="0.25">
      <c r="A14" s="111" t="s">
        <v>264</v>
      </c>
      <c r="B14" s="111"/>
      <c r="C14" s="111"/>
      <c r="D14" s="111"/>
      <c r="E14" s="111"/>
      <c r="F14" s="95"/>
    </row>
    <row r="15" spans="1:12" x14ac:dyDescent="0.25">
      <c r="A15" s="7"/>
      <c r="B15" s="8"/>
      <c r="C15" s="8"/>
      <c r="D15" s="110" t="s">
        <v>121</v>
      </c>
      <c r="E15" s="110"/>
      <c r="F15" s="96"/>
      <c r="K15" s="106" t="s">
        <v>327</v>
      </c>
      <c r="L15" s="107"/>
    </row>
    <row r="16" spans="1:12" x14ac:dyDescent="0.25">
      <c r="A16" s="9" t="s">
        <v>81</v>
      </c>
      <c r="B16" s="10" t="s">
        <v>82</v>
      </c>
      <c r="C16" s="10" t="s">
        <v>83</v>
      </c>
      <c r="D16" s="11" t="s">
        <v>230</v>
      </c>
      <c r="E16" s="10" t="s">
        <v>265</v>
      </c>
      <c r="F16" s="97"/>
      <c r="I16" s="90">
        <v>2023</v>
      </c>
      <c r="J16" s="90">
        <v>2024</v>
      </c>
      <c r="K16" s="90">
        <v>2023</v>
      </c>
      <c r="L16" s="90">
        <v>2024</v>
      </c>
    </row>
    <row r="17" spans="1:12" x14ac:dyDescent="0.25">
      <c r="A17" s="9">
        <v>1</v>
      </c>
      <c r="B17" s="10">
        <v>2</v>
      </c>
      <c r="C17" s="10">
        <v>3</v>
      </c>
      <c r="D17" s="12">
        <v>4</v>
      </c>
      <c r="E17" s="10">
        <v>5</v>
      </c>
      <c r="F17" s="97"/>
      <c r="I17" s="90"/>
      <c r="J17" s="90"/>
      <c r="K17" s="90"/>
      <c r="L17" s="90"/>
    </row>
    <row r="18" spans="1:12" ht="43.5" x14ac:dyDescent="0.25">
      <c r="A18" s="13" t="s">
        <v>192</v>
      </c>
      <c r="B18" s="9" t="s">
        <v>28</v>
      </c>
      <c r="C18" s="9"/>
      <c r="D18" s="74">
        <f>D19+D64</f>
        <v>206194.1</v>
      </c>
      <c r="E18" s="74">
        <f>E19+E64</f>
        <v>199563.9</v>
      </c>
      <c r="F18" s="98"/>
      <c r="I18" s="90"/>
      <c r="J18" s="90"/>
      <c r="K18" s="90"/>
      <c r="L18" s="90"/>
    </row>
    <row r="19" spans="1:12" ht="30" x14ac:dyDescent="0.25">
      <c r="A19" s="18" t="s">
        <v>191</v>
      </c>
      <c r="B19" s="23" t="s">
        <v>29</v>
      </c>
      <c r="C19" s="23"/>
      <c r="D19" s="75">
        <f>D20+D33+D58+D61</f>
        <v>199223.30000000002</v>
      </c>
      <c r="E19" s="75">
        <f>E20+E33+E58+E61</f>
        <v>196266.4</v>
      </c>
      <c r="F19" s="99"/>
      <c r="I19" s="90"/>
      <c r="J19" s="90"/>
      <c r="K19" s="90"/>
      <c r="L19" s="90"/>
    </row>
    <row r="20" spans="1:12" ht="23.25" customHeight="1" x14ac:dyDescent="0.25">
      <c r="A20" s="17" t="s">
        <v>1</v>
      </c>
      <c r="B20" s="16" t="s">
        <v>30</v>
      </c>
      <c r="C20" s="16"/>
      <c r="D20" s="70">
        <f>D21+D23+D25+D27+D29+D31</f>
        <v>55912.800000000003</v>
      </c>
      <c r="E20" s="70">
        <f>E21+E23+E25+E27+E29+E31</f>
        <v>55892.800000000003</v>
      </c>
      <c r="F20" s="87"/>
      <c r="I20" s="90"/>
      <c r="J20" s="90"/>
      <c r="K20" s="90"/>
      <c r="L20" s="90"/>
    </row>
    <row r="21" spans="1:12" ht="45" x14ac:dyDescent="0.25">
      <c r="A21" s="17" t="s">
        <v>119</v>
      </c>
      <c r="B21" s="16" t="s">
        <v>31</v>
      </c>
      <c r="C21" s="16"/>
      <c r="D21" s="70">
        <f>D22</f>
        <v>17305.8</v>
      </c>
      <c r="E21" s="70">
        <f>E22</f>
        <v>17305.8</v>
      </c>
      <c r="F21" s="87"/>
      <c r="I21" s="90"/>
      <c r="J21" s="90"/>
      <c r="K21" s="90"/>
      <c r="L21" s="90"/>
    </row>
    <row r="22" spans="1:12" ht="45" x14ac:dyDescent="0.25">
      <c r="A22" s="15" t="s">
        <v>88</v>
      </c>
      <c r="B22" s="16" t="s">
        <v>31</v>
      </c>
      <c r="C22" s="16">
        <v>600</v>
      </c>
      <c r="D22" s="70">
        <v>17305.8</v>
      </c>
      <c r="E22" s="70">
        <v>17305.8</v>
      </c>
      <c r="F22" s="87"/>
      <c r="I22" s="90"/>
      <c r="J22" s="90"/>
      <c r="K22" s="90"/>
      <c r="L22" s="90"/>
    </row>
    <row r="23" spans="1:12" ht="120" customHeight="1" x14ac:dyDescent="0.25">
      <c r="A23" s="17" t="s">
        <v>123</v>
      </c>
      <c r="B23" s="16" t="s">
        <v>32</v>
      </c>
      <c r="C23" s="16"/>
      <c r="D23" s="70">
        <f>D24</f>
        <v>214</v>
      </c>
      <c r="E23" s="70">
        <f>E24</f>
        <v>214</v>
      </c>
      <c r="F23" s="87"/>
      <c r="I23" s="90"/>
      <c r="J23" s="90"/>
      <c r="K23" s="90"/>
      <c r="L23" s="90"/>
    </row>
    <row r="24" spans="1:12" ht="45" x14ac:dyDescent="0.25">
      <c r="A24" s="15" t="s">
        <v>88</v>
      </c>
      <c r="B24" s="16" t="s">
        <v>32</v>
      </c>
      <c r="C24" s="16">
        <v>600</v>
      </c>
      <c r="D24" s="70">
        <v>214</v>
      </c>
      <c r="E24" s="70">
        <v>214</v>
      </c>
      <c r="F24" s="87"/>
      <c r="I24" s="90"/>
      <c r="J24" s="90"/>
      <c r="K24" s="90"/>
      <c r="L24" s="90"/>
    </row>
    <row r="25" spans="1:12" ht="150" x14ac:dyDescent="0.25">
      <c r="A25" s="19" t="s">
        <v>138</v>
      </c>
      <c r="B25" s="16" t="s">
        <v>33</v>
      </c>
      <c r="C25" s="16"/>
      <c r="D25" s="70">
        <f>D26</f>
        <v>33396</v>
      </c>
      <c r="E25" s="70">
        <f>E26</f>
        <v>33396</v>
      </c>
      <c r="F25" s="87"/>
      <c r="I25" s="90"/>
      <c r="J25" s="90"/>
      <c r="K25" s="90"/>
      <c r="L25" s="90"/>
    </row>
    <row r="26" spans="1:12" ht="45" x14ac:dyDescent="0.25">
      <c r="A26" s="15" t="s">
        <v>88</v>
      </c>
      <c r="B26" s="16" t="s">
        <v>33</v>
      </c>
      <c r="C26" s="16">
        <v>600</v>
      </c>
      <c r="D26" s="70">
        <v>33396</v>
      </c>
      <c r="E26" s="70">
        <v>33396</v>
      </c>
      <c r="F26" s="87"/>
      <c r="I26" s="90"/>
      <c r="J26" s="90"/>
      <c r="K26" s="90"/>
      <c r="L26" s="90"/>
    </row>
    <row r="27" spans="1:12" ht="105" x14ac:dyDescent="0.25">
      <c r="A27" s="17" t="s">
        <v>143</v>
      </c>
      <c r="B27" s="16" t="s">
        <v>34</v>
      </c>
      <c r="C27" s="16"/>
      <c r="D27" s="70">
        <f>D28</f>
        <v>4253</v>
      </c>
      <c r="E27" s="70">
        <f>E28</f>
        <v>4253</v>
      </c>
      <c r="F27" s="87"/>
      <c r="I27" s="90"/>
      <c r="J27" s="90"/>
      <c r="K27" s="90"/>
      <c r="L27" s="90"/>
    </row>
    <row r="28" spans="1:12" ht="45" x14ac:dyDescent="0.25">
      <c r="A28" s="15" t="s">
        <v>88</v>
      </c>
      <c r="B28" s="16" t="s">
        <v>34</v>
      </c>
      <c r="C28" s="16">
        <v>600</v>
      </c>
      <c r="D28" s="70">
        <v>4253</v>
      </c>
      <c r="E28" s="70">
        <v>4253</v>
      </c>
      <c r="F28" s="87"/>
      <c r="I28" s="90"/>
      <c r="J28" s="90"/>
      <c r="K28" s="90"/>
      <c r="L28" s="90"/>
    </row>
    <row r="29" spans="1:12" ht="105" x14ac:dyDescent="0.25">
      <c r="A29" s="49" t="s">
        <v>237</v>
      </c>
      <c r="B29" s="51" t="s">
        <v>238</v>
      </c>
      <c r="C29" s="51"/>
      <c r="D29" s="70">
        <f>D30</f>
        <v>120</v>
      </c>
      <c r="E29" s="70">
        <f>E30</f>
        <v>100</v>
      </c>
      <c r="F29" s="87"/>
      <c r="I29" s="90"/>
      <c r="J29" s="90"/>
      <c r="K29" s="90"/>
      <c r="L29" s="90"/>
    </row>
    <row r="30" spans="1:12" ht="45" x14ac:dyDescent="0.25">
      <c r="A30" s="50" t="s">
        <v>88</v>
      </c>
      <c r="B30" s="51" t="s">
        <v>238</v>
      </c>
      <c r="C30" s="51">
        <v>600</v>
      </c>
      <c r="D30" s="70">
        <v>120</v>
      </c>
      <c r="E30" s="70">
        <v>100</v>
      </c>
      <c r="F30" s="87"/>
      <c r="I30" s="90"/>
      <c r="J30" s="90"/>
      <c r="K30" s="90"/>
      <c r="L30" s="90"/>
    </row>
    <row r="31" spans="1:12" ht="60" x14ac:dyDescent="0.25">
      <c r="A31" s="49" t="s">
        <v>240</v>
      </c>
      <c r="B31" s="51" t="s">
        <v>241</v>
      </c>
      <c r="C31" s="51"/>
      <c r="D31" s="70">
        <f>D32</f>
        <v>624</v>
      </c>
      <c r="E31" s="70">
        <f>E32</f>
        <v>624</v>
      </c>
      <c r="F31" s="87"/>
      <c r="I31" s="90"/>
      <c r="J31" s="90"/>
      <c r="K31" s="90"/>
      <c r="L31" s="90"/>
    </row>
    <row r="32" spans="1:12" ht="45" x14ac:dyDescent="0.25">
      <c r="A32" s="50" t="s">
        <v>88</v>
      </c>
      <c r="B32" s="51" t="s">
        <v>241</v>
      </c>
      <c r="C32" s="51">
        <v>600</v>
      </c>
      <c r="D32" s="70">
        <v>624</v>
      </c>
      <c r="E32" s="70">
        <v>624</v>
      </c>
      <c r="F32" s="87"/>
      <c r="I32" s="90"/>
      <c r="J32" s="90"/>
      <c r="K32" s="90"/>
      <c r="L32" s="90"/>
    </row>
    <row r="33" spans="1:12" x14ac:dyDescent="0.25">
      <c r="A33" s="17" t="s">
        <v>2</v>
      </c>
      <c r="B33" s="16" t="s">
        <v>35</v>
      </c>
      <c r="C33" s="16"/>
      <c r="D33" s="70">
        <f>D34+D38+D40+D42+D44+D48+D46+D52+D54+D50+D36+D56</f>
        <v>133210.80000000002</v>
      </c>
      <c r="E33" s="70">
        <f>E34+E38+E40+E42+E44+E48+E46+E52+E54+E50+E36+E56</f>
        <v>132824.70000000001</v>
      </c>
      <c r="F33" s="87"/>
      <c r="I33" s="90"/>
      <c r="J33" s="90"/>
      <c r="K33" s="90"/>
      <c r="L33" s="90"/>
    </row>
    <row r="34" spans="1:12" ht="45" x14ac:dyDescent="0.25">
      <c r="A34" s="17" t="s">
        <v>119</v>
      </c>
      <c r="B34" s="16" t="s">
        <v>36</v>
      </c>
      <c r="C34" s="16"/>
      <c r="D34" s="70">
        <f>D35</f>
        <v>33250.800000000003</v>
      </c>
      <c r="E34" s="70">
        <f>E35</f>
        <v>33250.800000000003</v>
      </c>
      <c r="F34" s="87"/>
      <c r="I34" s="90"/>
      <c r="J34" s="90"/>
      <c r="K34" s="90"/>
      <c r="L34" s="90"/>
    </row>
    <row r="35" spans="1:12" ht="45" x14ac:dyDescent="0.25">
      <c r="A35" s="15" t="s">
        <v>88</v>
      </c>
      <c r="B35" s="16" t="s">
        <v>36</v>
      </c>
      <c r="C35" s="16">
        <v>600</v>
      </c>
      <c r="D35" s="70">
        <v>33250.800000000003</v>
      </c>
      <c r="E35" s="70">
        <v>33250.800000000003</v>
      </c>
      <c r="F35" s="87"/>
      <c r="I35" s="90"/>
      <c r="J35" s="90"/>
      <c r="K35" s="90"/>
      <c r="L35" s="90"/>
    </row>
    <row r="36" spans="1:12" ht="120" x14ac:dyDescent="0.25">
      <c r="A36" s="49" t="s">
        <v>293</v>
      </c>
      <c r="B36" s="56" t="s">
        <v>294</v>
      </c>
      <c r="C36" s="56"/>
      <c r="D36" s="70">
        <f>D37</f>
        <v>56.6</v>
      </c>
      <c r="E36" s="70">
        <v>0</v>
      </c>
      <c r="F36" s="87"/>
      <c r="I36" s="90"/>
      <c r="J36" s="90"/>
      <c r="K36" s="90"/>
      <c r="L36" s="90"/>
    </row>
    <row r="37" spans="1:12" ht="45" x14ac:dyDescent="0.25">
      <c r="A37" s="50" t="s">
        <v>88</v>
      </c>
      <c r="B37" s="56" t="s">
        <v>294</v>
      </c>
      <c r="C37" s="56">
        <v>600</v>
      </c>
      <c r="D37" s="70">
        <v>56.6</v>
      </c>
      <c r="E37" s="70">
        <v>0</v>
      </c>
      <c r="F37" s="87"/>
      <c r="I37" s="90"/>
      <c r="J37" s="90"/>
      <c r="K37" s="90"/>
      <c r="L37" s="90"/>
    </row>
    <row r="38" spans="1:12" ht="60" x14ac:dyDescent="0.25">
      <c r="A38" s="17" t="s">
        <v>25</v>
      </c>
      <c r="B38" s="16" t="s">
        <v>37</v>
      </c>
      <c r="C38" s="16"/>
      <c r="D38" s="70">
        <f>D39</f>
        <v>2936</v>
      </c>
      <c r="E38" s="70">
        <f>E39</f>
        <v>2936</v>
      </c>
      <c r="F38" s="87"/>
      <c r="I38" s="90"/>
      <c r="J38" s="90"/>
      <c r="K38" s="90"/>
      <c r="L38" s="90"/>
    </row>
    <row r="39" spans="1:12" ht="45" x14ac:dyDescent="0.25">
      <c r="A39" s="15" t="s">
        <v>88</v>
      </c>
      <c r="B39" s="16" t="s">
        <v>37</v>
      </c>
      <c r="C39" s="16">
        <v>600</v>
      </c>
      <c r="D39" s="70">
        <v>2936</v>
      </c>
      <c r="E39" s="70">
        <v>2936</v>
      </c>
      <c r="F39" s="87"/>
      <c r="I39" s="90"/>
      <c r="J39" s="90"/>
      <c r="K39" s="90"/>
      <c r="L39" s="90"/>
    </row>
    <row r="40" spans="1:12" ht="150" x14ac:dyDescent="0.25">
      <c r="A40" s="19" t="s">
        <v>138</v>
      </c>
      <c r="B40" s="16" t="s">
        <v>38</v>
      </c>
      <c r="C40" s="16"/>
      <c r="D40" s="70">
        <f>D41</f>
        <v>76862</v>
      </c>
      <c r="E40" s="70">
        <f>E41</f>
        <v>76862</v>
      </c>
      <c r="F40" s="87"/>
      <c r="I40" s="90"/>
      <c r="J40" s="90"/>
      <c r="K40" s="90"/>
      <c r="L40" s="90"/>
    </row>
    <row r="41" spans="1:12" ht="45" x14ac:dyDescent="0.25">
      <c r="A41" s="15" t="s">
        <v>88</v>
      </c>
      <c r="B41" s="16" t="s">
        <v>38</v>
      </c>
      <c r="C41" s="16">
        <v>600</v>
      </c>
      <c r="D41" s="70">
        <v>76862</v>
      </c>
      <c r="E41" s="70">
        <v>76862</v>
      </c>
      <c r="F41" s="87"/>
      <c r="I41" s="90"/>
      <c r="J41" s="90"/>
      <c r="K41" s="90"/>
      <c r="L41" s="90"/>
    </row>
    <row r="42" spans="1:12" ht="75" x14ac:dyDescent="0.25">
      <c r="A42" s="17" t="s">
        <v>26</v>
      </c>
      <c r="B42" s="16" t="s">
        <v>39</v>
      </c>
      <c r="C42" s="16"/>
      <c r="D42" s="70">
        <f>D43</f>
        <v>1239</v>
      </c>
      <c r="E42" s="70">
        <f>E43</f>
        <v>1239</v>
      </c>
      <c r="F42" s="87"/>
      <c r="I42" s="90"/>
      <c r="J42" s="90"/>
      <c r="K42" s="90"/>
      <c r="L42" s="90"/>
    </row>
    <row r="43" spans="1:12" ht="45" x14ac:dyDescent="0.25">
      <c r="A43" s="15" t="s">
        <v>88</v>
      </c>
      <c r="B43" s="16" t="s">
        <v>39</v>
      </c>
      <c r="C43" s="16">
        <v>600</v>
      </c>
      <c r="D43" s="70">
        <v>1239</v>
      </c>
      <c r="E43" s="70">
        <v>1239</v>
      </c>
      <c r="F43" s="87"/>
      <c r="I43" s="90"/>
      <c r="J43" s="90"/>
      <c r="K43" s="90"/>
      <c r="L43" s="90"/>
    </row>
    <row r="44" spans="1:12" ht="75" x14ac:dyDescent="0.25">
      <c r="A44" s="17" t="s">
        <v>96</v>
      </c>
      <c r="B44" s="16" t="s">
        <v>40</v>
      </c>
      <c r="C44" s="16"/>
      <c r="D44" s="70">
        <f>D45</f>
        <v>485</v>
      </c>
      <c r="E44" s="70">
        <f>E45</f>
        <v>485</v>
      </c>
      <c r="F44" s="87"/>
      <c r="I44" s="90"/>
      <c r="J44" s="90"/>
      <c r="K44" s="90"/>
      <c r="L44" s="90"/>
    </row>
    <row r="45" spans="1:12" ht="45" x14ac:dyDescent="0.25">
      <c r="A45" s="15" t="s">
        <v>88</v>
      </c>
      <c r="B45" s="16" t="s">
        <v>40</v>
      </c>
      <c r="C45" s="16">
        <v>600</v>
      </c>
      <c r="D45" s="70">
        <v>485</v>
      </c>
      <c r="E45" s="70">
        <v>485</v>
      </c>
      <c r="F45" s="87"/>
      <c r="I45" s="90"/>
      <c r="J45" s="90"/>
      <c r="K45" s="90"/>
      <c r="L45" s="90"/>
    </row>
    <row r="46" spans="1:12" ht="94.5" customHeight="1" x14ac:dyDescent="0.25">
      <c r="A46" s="49" t="s">
        <v>237</v>
      </c>
      <c r="B46" s="51" t="s">
        <v>239</v>
      </c>
      <c r="C46" s="51"/>
      <c r="D46" s="70">
        <f>D47</f>
        <v>420</v>
      </c>
      <c r="E46" s="70">
        <f>E47</f>
        <v>400</v>
      </c>
      <c r="F46" s="87"/>
      <c r="I46" s="90"/>
      <c r="J46" s="90"/>
      <c r="K46" s="90"/>
      <c r="L46" s="90"/>
    </row>
    <row r="47" spans="1:12" ht="45" x14ac:dyDescent="0.25">
      <c r="A47" s="50" t="s">
        <v>88</v>
      </c>
      <c r="B47" s="51" t="s">
        <v>239</v>
      </c>
      <c r="C47" s="51">
        <v>600</v>
      </c>
      <c r="D47" s="70">
        <v>420</v>
      </c>
      <c r="E47" s="70">
        <v>400</v>
      </c>
      <c r="F47" s="87"/>
      <c r="I47" s="90"/>
      <c r="J47" s="90"/>
      <c r="K47" s="90"/>
      <c r="L47" s="90"/>
    </row>
    <row r="48" spans="1:12" ht="120" x14ac:dyDescent="0.25">
      <c r="A48" s="50" t="s">
        <v>306</v>
      </c>
      <c r="B48" s="16" t="s">
        <v>161</v>
      </c>
      <c r="C48" s="16"/>
      <c r="D48" s="70">
        <f>D49</f>
        <v>152</v>
      </c>
      <c r="E48" s="70">
        <f>E49</f>
        <v>152</v>
      </c>
      <c r="F48" s="87"/>
      <c r="I48" s="90"/>
      <c r="J48" s="90"/>
      <c r="K48" s="90"/>
      <c r="L48" s="90"/>
    </row>
    <row r="49" spans="1:12" ht="30" x14ac:dyDescent="0.25">
      <c r="A49" s="17" t="s">
        <v>92</v>
      </c>
      <c r="B49" s="16" t="s">
        <v>161</v>
      </c>
      <c r="C49" s="16">
        <v>300</v>
      </c>
      <c r="D49" s="70">
        <v>152</v>
      </c>
      <c r="E49" s="70">
        <v>152</v>
      </c>
      <c r="F49" s="87"/>
      <c r="I49" s="90"/>
      <c r="J49" s="90"/>
      <c r="K49" s="90"/>
      <c r="L49" s="90"/>
    </row>
    <row r="50" spans="1:12" ht="120" x14ac:dyDescent="0.25">
      <c r="A50" s="85" t="s">
        <v>302</v>
      </c>
      <c r="B50" s="51" t="s">
        <v>273</v>
      </c>
      <c r="C50" s="51"/>
      <c r="D50" s="70">
        <f>D51</f>
        <v>342</v>
      </c>
      <c r="E50" s="70">
        <f>E51</f>
        <v>342</v>
      </c>
      <c r="F50" s="87"/>
      <c r="I50" s="90"/>
      <c r="J50" s="90"/>
      <c r="K50" s="90"/>
      <c r="L50" s="90"/>
    </row>
    <row r="51" spans="1:12" ht="45" x14ac:dyDescent="0.25">
      <c r="A51" s="50" t="s">
        <v>88</v>
      </c>
      <c r="B51" s="51" t="s">
        <v>273</v>
      </c>
      <c r="C51" s="51">
        <v>600</v>
      </c>
      <c r="D51" s="70">
        <v>342</v>
      </c>
      <c r="E51" s="70">
        <v>342</v>
      </c>
      <c r="F51" s="87"/>
      <c r="I51" s="90"/>
      <c r="J51" s="90"/>
      <c r="K51" s="90"/>
      <c r="L51" s="90"/>
    </row>
    <row r="52" spans="1:12" ht="75" x14ac:dyDescent="0.25">
      <c r="A52" s="17" t="s">
        <v>254</v>
      </c>
      <c r="B52" s="16" t="s">
        <v>255</v>
      </c>
      <c r="C52" s="16"/>
      <c r="D52" s="70">
        <f>D53</f>
        <v>7968</v>
      </c>
      <c r="E52" s="70">
        <f>E53</f>
        <v>7968</v>
      </c>
      <c r="F52" s="87"/>
      <c r="I52" s="90"/>
      <c r="J52" s="90"/>
      <c r="K52" s="90"/>
      <c r="L52" s="90"/>
    </row>
    <row r="53" spans="1:12" ht="45" x14ac:dyDescent="0.25">
      <c r="A53" s="50" t="s">
        <v>88</v>
      </c>
      <c r="B53" s="16" t="s">
        <v>255</v>
      </c>
      <c r="C53" s="16">
        <v>600</v>
      </c>
      <c r="D53" s="70">
        <v>7968</v>
      </c>
      <c r="E53" s="70">
        <v>7968</v>
      </c>
      <c r="F53" s="87"/>
      <c r="I53" s="90"/>
      <c r="J53" s="90"/>
      <c r="K53" s="90"/>
      <c r="L53" s="90"/>
    </row>
    <row r="54" spans="1:12" ht="84.75" customHeight="1" x14ac:dyDescent="0.25">
      <c r="A54" s="50" t="s">
        <v>320</v>
      </c>
      <c r="B54" s="51" t="s">
        <v>256</v>
      </c>
      <c r="C54" s="51"/>
      <c r="D54" s="70">
        <f>D55</f>
        <v>8939.4000000000015</v>
      </c>
      <c r="E54" s="70">
        <f>E55</f>
        <v>9189.9000000000015</v>
      </c>
      <c r="F54" s="87"/>
      <c r="I54" s="90"/>
      <c r="J54" s="90"/>
      <c r="K54" s="90"/>
      <c r="L54" s="90"/>
    </row>
    <row r="55" spans="1:12" ht="45" x14ac:dyDescent="0.25">
      <c r="A55" s="50" t="s">
        <v>88</v>
      </c>
      <c r="B55" s="51" t="s">
        <v>256</v>
      </c>
      <c r="C55" s="51">
        <v>600</v>
      </c>
      <c r="D55" s="70">
        <f>G55+I55</f>
        <v>8939.4000000000015</v>
      </c>
      <c r="E55" s="70">
        <f>H55+J55</f>
        <v>9189.9000000000015</v>
      </c>
      <c r="F55" s="87"/>
      <c r="G55">
        <v>8421.2000000000007</v>
      </c>
      <c r="H55">
        <v>8666.7000000000007</v>
      </c>
      <c r="I55" s="90">
        <v>518.20000000000005</v>
      </c>
      <c r="J55" s="90">
        <v>523.20000000000005</v>
      </c>
      <c r="K55" s="90"/>
      <c r="L55" s="90"/>
    </row>
    <row r="56" spans="1:12" ht="60" x14ac:dyDescent="0.25">
      <c r="A56" s="49" t="s">
        <v>298</v>
      </c>
      <c r="B56" s="51" t="s">
        <v>299</v>
      </c>
      <c r="C56" s="56"/>
      <c r="D56" s="70">
        <f>D57</f>
        <v>560</v>
      </c>
      <c r="E56" s="70">
        <v>0</v>
      </c>
      <c r="F56" s="87"/>
      <c r="I56" s="90"/>
      <c r="J56" s="90"/>
      <c r="K56" s="90"/>
      <c r="L56" s="90"/>
    </row>
    <row r="57" spans="1:12" ht="45" x14ac:dyDescent="0.25">
      <c r="A57" s="50" t="s">
        <v>88</v>
      </c>
      <c r="B57" s="51" t="s">
        <v>299</v>
      </c>
      <c r="C57" s="56">
        <v>600</v>
      </c>
      <c r="D57" s="70">
        <v>560</v>
      </c>
      <c r="E57" s="70">
        <v>0</v>
      </c>
      <c r="F57" s="87"/>
      <c r="I57" s="90"/>
      <c r="J57" s="90"/>
      <c r="K57" s="90"/>
      <c r="L57" s="90"/>
    </row>
    <row r="58" spans="1:12" ht="45" x14ac:dyDescent="0.25">
      <c r="A58" s="17" t="s">
        <v>3</v>
      </c>
      <c r="B58" s="16" t="s">
        <v>246</v>
      </c>
      <c r="C58" s="16"/>
      <c r="D58" s="70">
        <f>D59</f>
        <v>7548.9</v>
      </c>
      <c r="E58" s="70">
        <f>E59</f>
        <v>7548.9</v>
      </c>
      <c r="F58" s="87"/>
      <c r="I58" s="90"/>
      <c r="J58" s="90"/>
      <c r="K58" s="90"/>
      <c r="L58" s="90"/>
    </row>
    <row r="59" spans="1:12" ht="45" x14ac:dyDescent="0.25">
      <c r="A59" s="17" t="s">
        <v>119</v>
      </c>
      <c r="B59" s="16" t="s">
        <v>247</v>
      </c>
      <c r="C59" s="16"/>
      <c r="D59" s="70">
        <f>D60</f>
        <v>7548.9</v>
      </c>
      <c r="E59" s="70">
        <f>E60</f>
        <v>7548.9</v>
      </c>
      <c r="F59" s="87"/>
      <c r="I59" s="90"/>
      <c r="J59" s="90"/>
      <c r="K59" s="90"/>
      <c r="L59" s="90"/>
    </row>
    <row r="60" spans="1:12" ht="45" x14ac:dyDescent="0.25">
      <c r="A60" s="15" t="s">
        <v>88</v>
      </c>
      <c r="B60" s="16" t="s">
        <v>247</v>
      </c>
      <c r="C60" s="16">
        <v>600</v>
      </c>
      <c r="D60" s="70">
        <v>7548.9</v>
      </c>
      <c r="E60" s="70">
        <v>7548.9</v>
      </c>
      <c r="F60" s="87"/>
      <c r="I60" s="90"/>
      <c r="J60" s="90"/>
      <c r="K60" s="90"/>
      <c r="L60" s="90"/>
    </row>
    <row r="61" spans="1:12" ht="14.25" customHeight="1" x14ac:dyDescent="0.25">
      <c r="A61" s="26" t="s">
        <v>221</v>
      </c>
      <c r="B61" s="23" t="s">
        <v>211</v>
      </c>
      <c r="C61" s="23"/>
      <c r="D61" s="75">
        <f>D62</f>
        <v>2550.8000000000002</v>
      </c>
      <c r="E61" s="75">
        <f>E62</f>
        <v>0</v>
      </c>
      <c r="F61" s="99"/>
      <c r="I61" s="90"/>
      <c r="J61" s="90"/>
      <c r="K61" s="90"/>
      <c r="L61" s="90"/>
    </row>
    <row r="62" spans="1:12" ht="75" x14ac:dyDescent="0.25">
      <c r="A62" s="15" t="s">
        <v>311</v>
      </c>
      <c r="B62" s="16" t="s">
        <v>212</v>
      </c>
      <c r="C62" s="16"/>
      <c r="D62" s="70">
        <f>D63</f>
        <v>2550.8000000000002</v>
      </c>
      <c r="E62" s="70">
        <f>E63</f>
        <v>0</v>
      </c>
      <c r="F62" s="87"/>
      <c r="I62" s="90"/>
      <c r="J62" s="90"/>
      <c r="K62" s="90"/>
      <c r="L62" s="90"/>
    </row>
    <row r="63" spans="1:12" ht="45" x14ac:dyDescent="0.25">
      <c r="A63" s="15" t="s">
        <v>88</v>
      </c>
      <c r="B63" s="16" t="s">
        <v>212</v>
      </c>
      <c r="C63" s="16">
        <v>600</v>
      </c>
      <c r="D63" s="70">
        <f>G63+I63</f>
        <v>2550.8000000000002</v>
      </c>
      <c r="E63" s="70">
        <v>0</v>
      </c>
      <c r="F63" s="87"/>
      <c r="G63">
        <v>2550.5</v>
      </c>
      <c r="I63" s="90">
        <v>0.3</v>
      </c>
      <c r="J63" s="90"/>
      <c r="K63" s="90"/>
      <c r="L63" s="90"/>
    </row>
    <row r="64" spans="1:12" ht="60" x14ac:dyDescent="0.25">
      <c r="A64" s="18" t="s">
        <v>326</v>
      </c>
      <c r="B64" s="23" t="s">
        <v>193</v>
      </c>
      <c r="C64" s="23"/>
      <c r="D64" s="75">
        <f>D65</f>
        <v>6970.8</v>
      </c>
      <c r="E64" s="75">
        <f>E65</f>
        <v>3297.5</v>
      </c>
      <c r="F64" s="99"/>
      <c r="I64" s="90"/>
      <c r="J64" s="90"/>
      <c r="K64" s="90"/>
      <c r="L64" s="90"/>
    </row>
    <row r="65" spans="1:12" ht="45" x14ac:dyDescent="0.25">
      <c r="A65" s="17" t="s">
        <v>8</v>
      </c>
      <c r="B65" s="16" t="s">
        <v>194</v>
      </c>
      <c r="C65" s="16"/>
      <c r="D65" s="70">
        <f>D66+D68+D70</f>
        <v>6970.8</v>
      </c>
      <c r="E65" s="70">
        <f>E66+E68+E70</f>
        <v>3297.5</v>
      </c>
      <c r="F65" s="87"/>
      <c r="I65" s="90"/>
      <c r="J65" s="90"/>
      <c r="K65" s="90"/>
      <c r="L65" s="90"/>
    </row>
    <row r="66" spans="1:12" ht="60" x14ac:dyDescent="0.25">
      <c r="A66" s="17" t="s">
        <v>118</v>
      </c>
      <c r="B66" s="16" t="s">
        <v>195</v>
      </c>
      <c r="C66" s="16"/>
      <c r="D66" s="70">
        <f>D67</f>
        <v>4177.7</v>
      </c>
      <c r="E66" s="70">
        <f>E67</f>
        <v>869.5</v>
      </c>
      <c r="F66" s="87"/>
      <c r="I66" s="90"/>
      <c r="J66" s="90"/>
      <c r="K66" s="90"/>
      <c r="L66" s="90"/>
    </row>
    <row r="67" spans="1:12" ht="75" x14ac:dyDescent="0.25">
      <c r="A67" s="17" t="s">
        <v>90</v>
      </c>
      <c r="B67" s="16" t="s">
        <v>195</v>
      </c>
      <c r="C67" s="16">
        <v>100</v>
      </c>
      <c r="D67" s="70">
        <v>4177.7</v>
      </c>
      <c r="E67" s="70">
        <v>869.5</v>
      </c>
      <c r="F67" s="87"/>
      <c r="I67" s="90"/>
      <c r="J67" s="90"/>
      <c r="K67" s="90"/>
      <c r="L67" s="90"/>
    </row>
    <row r="68" spans="1:12" ht="30" x14ac:dyDescent="0.25">
      <c r="A68" s="17" t="s">
        <v>78</v>
      </c>
      <c r="B68" s="16" t="s">
        <v>196</v>
      </c>
      <c r="C68" s="16"/>
      <c r="D68" s="70">
        <f>D69</f>
        <v>2582.8000000000002</v>
      </c>
      <c r="E68" s="70">
        <f>E69</f>
        <v>2428</v>
      </c>
      <c r="F68" s="87"/>
      <c r="I68" s="90"/>
      <c r="J68" s="90"/>
      <c r="K68" s="90"/>
      <c r="L68" s="90"/>
    </row>
    <row r="69" spans="1:12" ht="75" x14ac:dyDescent="0.25">
      <c r="A69" s="17" t="s">
        <v>90</v>
      </c>
      <c r="B69" s="16" t="s">
        <v>196</v>
      </c>
      <c r="C69" s="16">
        <v>100</v>
      </c>
      <c r="D69" s="70">
        <v>2582.8000000000002</v>
      </c>
      <c r="E69" s="70">
        <v>2428</v>
      </c>
      <c r="F69" s="87"/>
      <c r="I69" s="90"/>
      <c r="J69" s="90"/>
      <c r="K69" s="90"/>
      <c r="L69" s="90"/>
    </row>
    <row r="70" spans="1:12" ht="48.75" customHeight="1" x14ac:dyDescent="0.25">
      <c r="A70" s="50" t="s">
        <v>140</v>
      </c>
      <c r="B70" s="51" t="s">
        <v>248</v>
      </c>
      <c r="C70" s="51"/>
      <c r="D70" s="70">
        <f>D71</f>
        <v>210.3</v>
      </c>
      <c r="E70" s="70">
        <f>E71</f>
        <v>0</v>
      </c>
      <c r="F70" s="87"/>
      <c r="I70" s="90"/>
      <c r="J70" s="90"/>
      <c r="K70" s="90"/>
      <c r="L70" s="90"/>
    </row>
    <row r="71" spans="1:12" ht="75" x14ac:dyDescent="0.25">
      <c r="A71" s="49" t="s">
        <v>90</v>
      </c>
      <c r="B71" s="51" t="s">
        <v>248</v>
      </c>
      <c r="C71" s="51">
        <v>100</v>
      </c>
      <c r="D71" s="70">
        <v>210.3</v>
      </c>
      <c r="E71" s="70">
        <v>0</v>
      </c>
      <c r="F71" s="87"/>
      <c r="I71" s="90"/>
      <c r="J71" s="90"/>
      <c r="K71" s="90"/>
      <c r="L71" s="90"/>
    </row>
    <row r="72" spans="1:12" ht="42.75" x14ac:dyDescent="0.25">
      <c r="A72" s="14" t="s">
        <v>150</v>
      </c>
      <c r="B72" s="9" t="s">
        <v>41</v>
      </c>
      <c r="C72" s="9"/>
      <c r="D72" s="74">
        <f>D73+D85</f>
        <v>47183</v>
      </c>
      <c r="E72" s="74">
        <f>E73+E85</f>
        <v>46441</v>
      </c>
      <c r="F72" s="98"/>
      <c r="I72" s="90"/>
      <c r="J72" s="90"/>
      <c r="K72" s="90"/>
      <c r="L72" s="90"/>
    </row>
    <row r="73" spans="1:12" x14ac:dyDescent="0.25">
      <c r="A73" s="58" t="s">
        <v>197</v>
      </c>
      <c r="B73" s="76" t="s">
        <v>42</v>
      </c>
      <c r="C73" s="76"/>
      <c r="D73" s="75">
        <f>D74+D77+D80</f>
        <v>37919</v>
      </c>
      <c r="E73" s="75">
        <f>E74+E77+E80</f>
        <v>37557</v>
      </c>
      <c r="F73" s="99"/>
      <c r="I73" s="90"/>
      <c r="J73" s="90"/>
      <c r="K73" s="90"/>
      <c r="L73" s="90"/>
    </row>
    <row r="74" spans="1:12" ht="30" x14ac:dyDescent="0.25">
      <c r="A74" s="58" t="s">
        <v>9</v>
      </c>
      <c r="B74" s="51" t="s">
        <v>43</v>
      </c>
      <c r="C74" s="51"/>
      <c r="D74" s="70">
        <f>D75</f>
        <v>11546.9</v>
      </c>
      <c r="E74" s="70">
        <f>E75</f>
        <v>11446.9</v>
      </c>
      <c r="F74" s="87"/>
      <c r="I74" s="90"/>
      <c r="J74" s="90"/>
      <c r="K74" s="90"/>
      <c r="L74" s="90"/>
    </row>
    <row r="75" spans="1:12" ht="45" x14ac:dyDescent="0.25">
      <c r="A75" s="49" t="s">
        <v>119</v>
      </c>
      <c r="B75" s="51" t="s">
        <v>44</v>
      </c>
      <c r="C75" s="51"/>
      <c r="D75" s="70">
        <f>D76</f>
        <v>11546.9</v>
      </c>
      <c r="E75" s="70">
        <f>E76</f>
        <v>11446.9</v>
      </c>
      <c r="F75" s="87"/>
      <c r="I75" s="90"/>
      <c r="J75" s="90"/>
      <c r="K75" s="90"/>
      <c r="L75" s="90"/>
    </row>
    <row r="76" spans="1:12" ht="45" x14ac:dyDescent="0.25">
      <c r="A76" s="50" t="s">
        <v>88</v>
      </c>
      <c r="B76" s="51" t="s">
        <v>44</v>
      </c>
      <c r="C76" s="51">
        <v>600</v>
      </c>
      <c r="D76" s="70">
        <v>11546.9</v>
      </c>
      <c r="E76" s="70">
        <v>11446.9</v>
      </c>
      <c r="F76" s="87"/>
      <c r="I76" s="90"/>
      <c r="J76" s="90"/>
      <c r="K76" s="90"/>
      <c r="L76" s="90"/>
    </row>
    <row r="77" spans="1:12" ht="45" x14ac:dyDescent="0.25">
      <c r="A77" s="58" t="s">
        <v>10</v>
      </c>
      <c r="B77" s="76" t="s">
        <v>45</v>
      </c>
      <c r="C77" s="76"/>
      <c r="D77" s="75">
        <f>D78</f>
        <v>22996</v>
      </c>
      <c r="E77" s="75">
        <f>E78</f>
        <v>22814</v>
      </c>
      <c r="F77" s="99"/>
      <c r="I77" s="90"/>
      <c r="J77" s="90"/>
      <c r="K77" s="90"/>
      <c r="L77" s="90"/>
    </row>
    <row r="78" spans="1:12" ht="45" x14ac:dyDescent="0.25">
      <c r="A78" s="49" t="s">
        <v>119</v>
      </c>
      <c r="B78" s="51" t="s">
        <v>46</v>
      </c>
      <c r="C78" s="51"/>
      <c r="D78" s="70">
        <f>D79</f>
        <v>22996</v>
      </c>
      <c r="E78" s="70">
        <f>E79</f>
        <v>22814</v>
      </c>
      <c r="F78" s="87"/>
      <c r="I78" s="90"/>
      <c r="J78" s="90"/>
      <c r="K78" s="90"/>
      <c r="L78" s="90"/>
    </row>
    <row r="79" spans="1:12" ht="45" x14ac:dyDescent="0.25">
      <c r="A79" s="50" t="s">
        <v>88</v>
      </c>
      <c r="B79" s="51" t="s">
        <v>46</v>
      </c>
      <c r="C79" s="51">
        <v>600</v>
      </c>
      <c r="D79" s="70">
        <v>22996</v>
      </c>
      <c r="E79" s="70">
        <v>22814</v>
      </c>
      <c r="F79" s="87"/>
      <c r="I79" s="90"/>
      <c r="J79" s="90"/>
      <c r="K79" s="90"/>
      <c r="L79" s="90"/>
    </row>
    <row r="80" spans="1:12" ht="30" x14ac:dyDescent="0.25">
      <c r="A80" s="58" t="s">
        <v>11</v>
      </c>
      <c r="B80" s="76" t="s">
        <v>116</v>
      </c>
      <c r="C80" s="76"/>
      <c r="D80" s="75">
        <f>D81+D83</f>
        <v>3376.1</v>
      </c>
      <c r="E80" s="75">
        <f>E81+E83</f>
        <v>3296.1</v>
      </c>
      <c r="F80" s="99"/>
      <c r="I80" s="90"/>
      <c r="J80" s="90"/>
      <c r="K80" s="90"/>
      <c r="L80" s="90"/>
    </row>
    <row r="81" spans="1:12" ht="45" x14ac:dyDescent="0.25">
      <c r="A81" s="49" t="s">
        <v>119</v>
      </c>
      <c r="B81" s="51" t="s">
        <v>47</v>
      </c>
      <c r="C81" s="51"/>
      <c r="D81" s="70">
        <f>D82</f>
        <v>2876.1</v>
      </c>
      <c r="E81" s="70">
        <f>E82</f>
        <v>2796.1</v>
      </c>
      <c r="F81" s="87"/>
      <c r="I81" s="90"/>
      <c r="J81" s="90"/>
      <c r="K81" s="90"/>
      <c r="L81" s="90"/>
    </row>
    <row r="82" spans="1:12" ht="45" x14ac:dyDescent="0.25">
      <c r="A82" s="50" t="s">
        <v>88</v>
      </c>
      <c r="B82" s="51" t="s">
        <v>47</v>
      </c>
      <c r="C82" s="51">
        <v>600</v>
      </c>
      <c r="D82" s="70">
        <v>2876.1</v>
      </c>
      <c r="E82" s="70">
        <v>2796.1</v>
      </c>
      <c r="F82" s="87"/>
      <c r="I82" s="90"/>
      <c r="J82" s="90"/>
      <c r="K82" s="90"/>
      <c r="L82" s="90"/>
    </row>
    <row r="83" spans="1:12" ht="60" x14ac:dyDescent="0.25">
      <c r="A83" s="50" t="s">
        <v>228</v>
      </c>
      <c r="B83" s="51" t="str">
        <f>B84</f>
        <v>02 1 03 22600</v>
      </c>
      <c r="C83" s="51"/>
      <c r="D83" s="70">
        <f>D84</f>
        <v>500</v>
      </c>
      <c r="E83" s="70">
        <f>E84</f>
        <v>500</v>
      </c>
      <c r="F83" s="87"/>
      <c r="I83" s="90"/>
      <c r="J83" s="90"/>
      <c r="K83" s="90"/>
      <c r="L83" s="90"/>
    </row>
    <row r="84" spans="1:12" ht="45" x14ac:dyDescent="0.25">
      <c r="A84" s="50" t="s">
        <v>88</v>
      </c>
      <c r="B84" s="51" t="s">
        <v>229</v>
      </c>
      <c r="C84" s="51">
        <v>600</v>
      </c>
      <c r="D84" s="70">
        <v>500</v>
      </c>
      <c r="E84" s="70">
        <v>500</v>
      </c>
      <c r="F84" s="87"/>
      <c r="I84" s="90"/>
      <c r="J84" s="90"/>
      <c r="K84" s="90"/>
      <c r="L84" s="90"/>
    </row>
    <row r="85" spans="1:12" ht="30" x14ac:dyDescent="0.25">
      <c r="A85" s="57" t="s">
        <v>223</v>
      </c>
      <c r="B85" s="76" t="s">
        <v>224</v>
      </c>
      <c r="C85" s="76"/>
      <c r="D85" s="70">
        <f t="shared" ref="D85:E87" si="0">D86</f>
        <v>9264</v>
      </c>
      <c r="E85" s="70">
        <f t="shared" si="0"/>
        <v>8884</v>
      </c>
      <c r="F85" s="87"/>
      <c r="I85" s="90"/>
      <c r="J85" s="90"/>
      <c r="K85" s="90"/>
      <c r="L85" s="90"/>
    </row>
    <row r="86" spans="1:12" ht="30" x14ac:dyDescent="0.25">
      <c r="A86" s="58" t="s">
        <v>225</v>
      </c>
      <c r="B86" s="76" t="s">
        <v>226</v>
      </c>
      <c r="C86" s="76"/>
      <c r="D86" s="70">
        <f>D87</f>
        <v>9264</v>
      </c>
      <c r="E86" s="70">
        <f>E87</f>
        <v>8884</v>
      </c>
      <c r="F86" s="87"/>
      <c r="I86" s="90"/>
      <c r="J86" s="90"/>
      <c r="K86" s="90"/>
      <c r="L86" s="90"/>
    </row>
    <row r="87" spans="1:12" ht="45" x14ac:dyDescent="0.25">
      <c r="A87" s="49" t="s">
        <v>119</v>
      </c>
      <c r="B87" s="51" t="s">
        <v>227</v>
      </c>
      <c r="C87" s="51"/>
      <c r="D87" s="70">
        <f t="shared" si="0"/>
        <v>9264</v>
      </c>
      <c r="E87" s="70">
        <f t="shared" si="0"/>
        <v>8884</v>
      </c>
      <c r="F87" s="87"/>
      <c r="I87" s="90"/>
      <c r="J87" s="90"/>
      <c r="K87" s="90"/>
      <c r="L87" s="90"/>
    </row>
    <row r="88" spans="1:12" ht="45" x14ac:dyDescent="0.25">
      <c r="A88" s="50" t="s">
        <v>88</v>
      </c>
      <c r="B88" s="51" t="s">
        <v>227</v>
      </c>
      <c r="C88" s="51">
        <v>600</v>
      </c>
      <c r="D88" s="70">
        <v>9264</v>
      </c>
      <c r="E88" s="70">
        <v>8884</v>
      </c>
      <c r="F88" s="87"/>
      <c r="I88" s="90"/>
      <c r="J88" s="90"/>
      <c r="K88" s="90"/>
      <c r="L88" s="90"/>
    </row>
    <row r="89" spans="1:12" ht="78.75" customHeight="1" x14ac:dyDescent="0.25">
      <c r="A89" s="14" t="s">
        <v>151</v>
      </c>
      <c r="B89" s="9" t="s">
        <v>48</v>
      </c>
      <c r="C89" s="9"/>
      <c r="D89" s="74">
        <f>D98+D90</f>
        <v>3828.5</v>
      </c>
      <c r="E89" s="74">
        <f>E98+E90</f>
        <v>2642.3</v>
      </c>
      <c r="F89" s="98"/>
      <c r="I89" s="90"/>
      <c r="J89" s="90"/>
      <c r="K89" s="90"/>
      <c r="L89" s="90"/>
    </row>
    <row r="90" spans="1:12" ht="27.75" customHeight="1" x14ac:dyDescent="0.25">
      <c r="A90" s="58" t="s">
        <v>233</v>
      </c>
      <c r="B90" s="76" t="s">
        <v>234</v>
      </c>
      <c r="C90" s="76"/>
      <c r="D90" s="70">
        <f>D91</f>
        <v>937.8</v>
      </c>
      <c r="E90" s="70">
        <f>E91</f>
        <v>363.3</v>
      </c>
      <c r="F90" s="87"/>
      <c r="I90" s="90"/>
      <c r="J90" s="90"/>
      <c r="K90" s="90"/>
      <c r="L90" s="90"/>
    </row>
    <row r="91" spans="1:12" ht="33.75" customHeight="1" x14ac:dyDescent="0.25">
      <c r="A91" s="49" t="s">
        <v>235</v>
      </c>
      <c r="B91" s="51" t="s">
        <v>236</v>
      </c>
      <c r="C91" s="51"/>
      <c r="D91" s="70">
        <f>D95+D96+D92</f>
        <v>937.8</v>
      </c>
      <c r="E91" s="70">
        <f>E95+E96</f>
        <v>363.3</v>
      </c>
      <c r="F91" s="87"/>
      <c r="I91" s="90"/>
      <c r="J91" s="90"/>
      <c r="K91" s="90"/>
      <c r="L91" s="90"/>
    </row>
    <row r="92" spans="1:12" ht="61.5" customHeight="1" x14ac:dyDescent="0.25">
      <c r="A92" s="86" t="s">
        <v>305</v>
      </c>
      <c r="B92" s="56" t="s">
        <v>282</v>
      </c>
      <c r="C92" s="56"/>
      <c r="D92" s="70">
        <f>D93</f>
        <v>570</v>
      </c>
      <c r="E92" s="70">
        <v>0</v>
      </c>
      <c r="F92" s="87"/>
      <c r="G92" s="87"/>
      <c r="I92" s="90"/>
      <c r="J92" s="90"/>
      <c r="K92" s="90"/>
      <c r="L92" s="90"/>
    </row>
    <row r="93" spans="1:12" ht="33.75" customHeight="1" x14ac:dyDescent="0.25">
      <c r="A93" s="50" t="s">
        <v>89</v>
      </c>
      <c r="B93" s="56" t="s">
        <v>282</v>
      </c>
      <c r="C93" s="51">
        <v>200</v>
      </c>
      <c r="D93" s="70">
        <v>570</v>
      </c>
      <c r="E93" s="70">
        <v>0</v>
      </c>
      <c r="F93" s="87"/>
      <c r="G93" s="87"/>
      <c r="I93" s="90"/>
      <c r="J93" s="90"/>
      <c r="K93" s="90"/>
      <c r="L93" s="90"/>
    </row>
    <row r="94" spans="1:12" ht="51" customHeight="1" x14ac:dyDescent="0.25">
      <c r="A94" s="50" t="s">
        <v>266</v>
      </c>
      <c r="B94" s="51" t="s">
        <v>267</v>
      </c>
      <c r="C94" s="51"/>
      <c r="D94" s="70">
        <f>D95</f>
        <v>331</v>
      </c>
      <c r="E94" s="70">
        <f>E95</f>
        <v>327</v>
      </c>
      <c r="F94" s="87"/>
      <c r="I94" s="90"/>
      <c r="J94" s="90"/>
      <c r="K94" s="90"/>
      <c r="L94" s="90"/>
    </row>
    <row r="95" spans="1:12" ht="33.75" customHeight="1" x14ac:dyDescent="0.25">
      <c r="A95" s="50" t="s">
        <v>89</v>
      </c>
      <c r="B95" s="51" t="s">
        <v>267</v>
      </c>
      <c r="C95" s="51">
        <v>200</v>
      </c>
      <c r="D95" s="70">
        <v>331</v>
      </c>
      <c r="E95" s="70">
        <v>327</v>
      </c>
      <c r="F95" s="87"/>
      <c r="I95" s="90"/>
      <c r="J95" s="90"/>
      <c r="K95" s="90"/>
      <c r="L95" s="90"/>
    </row>
    <row r="96" spans="1:12" ht="33.75" customHeight="1" x14ac:dyDescent="0.25">
      <c r="A96" s="50" t="s">
        <v>269</v>
      </c>
      <c r="B96" s="51" t="s">
        <v>268</v>
      </c>
      <c r="C96" s="51"/>
      <c r="D96" s="70">
        <f>D97</f>
        <v>36.799999999999997</v>
      </c>
      <c r="E96" s="70">
        <f>E97</f>
        <v>36.299999999999997</v>
      </c>
      <c r="F96" s="87"/>
      <c r="H96" s="84"/>
      <c r="I96" s="90"/>
      <c r="J96" s="90"/>
      <c r="K96" s="90"/>
      <c r="L96" s="90"/>
    </row>
    <row r="97" spans="1:12" ht="33.75" customHeight="1" x14ac:dyDescent="0.25">
      <c r="A97" s="50" t="s">
        <v>89</v>
      </c>
      <c r="B97" s="51" t="s">
        <v>268</v>
      </c>
      <c r="C97" s="51">
        <v>200</v>
      </c>
      <c r="D97" s="70">
        <v>36.799999999999997</v>
      </c>
      <c r="E97" s="70">
        <v>36.299999999999997</v>
      </c>
      <c r="F97" s="87"/>
      <c r="I97" s="90"/>
      <c r="J97" s="90"/>
      <c r="K97" s="90"/>
      <c r="L97" s="90"/>
    </row>
    <row r="98" spans="1:12" ht="75" x14ac:dyDescent="0.25">
      <c r="A98" s="18" t="s">
        <v>198</v>
      </c>
      <c r="B98" s="23" t="s">
        <v>49</v>
      </c>
      <c r="C98" s="23"/>
      <c r="D98" s="75">
        <f>D99</f>
        <v>2890.7000000000003</v>
      </c>
      <c r="E98" s="77">
        <f>E99</f>
        <v>2279</v>
      </c>
      <c r="F98" s="100"/>
      <c r="I98" s="90"/>
      <c r="J98" s="90"/>
      <c r="K98" s="90"/>
      <c r="L98" s="90"/>
    </row>
    <row r="99" spans="1:12" ht="30" x14ac:dyDescent="0.25">
      <c r="A99" s="17" t="s">
        <v>159</v>
      </c>
      <c r="B99" s="16" t="s">
        <v>50</v>
      </c>
      <c r="C99" s="16"/>
      <c r="D99" s="70">
        <f>D100+D104</f>
        <v>2890.7000000000003</v>
      </c>
      <c r="E99" s="70">
        <f>E100+E104</f>
        <v>2279</v>
      </c>
      <c r="F99" s="87"/>
      <c r="I99" s="90"/>
      <c r="J99" s="90"/>
      <c r="K99" s="90"/>
      <c r="L99" s="90"/>
    </row>
    <row r="100" spans="1:12" ht="30" x14ac:dyDescent="0.25">
      <c r="A100" s="17" t="s">
        <v>79</v>
      </c>
      <c r="B100" s="16" t="s">
        <v>51</v>
      </c>
      <c r="C100" s="16"/>
      <c r="D100" s="70">
        <f>D101+D102+D103</f>
        <v>2424.8000000000002</v>
      </c>
      <c r="E100" s="70">
        <f>E101+E102+E103</f>
        <v>2279</v>
      </c>
      <c r="F100" s="87"/>
      <c r="I100" s="90"/>
      <c r="J100" s="90"/>
      <c r="K100" s="90"/>
      <c r="L100" s="90"/>
    </row>
    <row r="101" spans="1:12" ht="75" x14ac:dyDescent="0.25">
      <c r="A101" s="17" t="s">
        <v>90</v>
      </c>
      <c r="B101" s="16" t="s">
        <v>51</v>
      </c>
      <c r="C101" s="16">
        <v>100</v>
      </c>
      <c r="D101" s="70">
        <v>2071.3000000000002</v>
      </c>
      <c r="E101" s="70">
        <v>2071.3000000000002</v>
      </c>
      <c r="F101" s="87"/>
      <c r="I101" s="90"/>
      <c r="J101" s="90"/>
      <c r="K101" s="90"/>
      <c r="L101" s="90"/>
    </row>
    <row r="102" spans="1:12" ht="30" x14ac:dyDescent="0.25">
      <c r="A102" s="15" t="s">
        <v>89</v>
      </c>
      <c r="B102" s="16" t="s">
        <v>51</v>
      </c>
      <c r="C102" s="16">
        <v>200</v>
      </c>
      <c r="D102" s="70">
        <v>318.5</v>
      </c>
      <c r="E102" s="70">
        <v>172.7</v>
      </c>
      <c r="F102" s="87"/>
      <c r="I102" s="90"/>
      <c r="J102" s="90"/>
      <c r="K102" s="90"/>
      <c r="L102" s="90"/>
    </row>
    <row r="103" spans="1:12" x14ac:dyDescent="0.25">
      <c r="A103" s="15" t="s">
        <v>91</v>
      </c>
      <c r="B103" s="16" t="s">
        <v>51</v>
      </c>
      <c r="C103" s="16">
        <v>800</v>
      </c>
      <c r="D103" s="70">
        <v>35</v>
      </c>
      <c r="E103" s="70">
        <v>35</v>
      </c>
      <c r="F103" s="87"/>
      <c r="I103" s="90"/>
      <c r="J103" s="90"/>
      <c r="K103" s="90"/>
      <c r="L103" s="90"/>
    </row>
    <row r="104" spans="1:12" ht="43.5" customHeight="1" x14ac:dyDescent="0.25">
      <c r="A104" s="50" t="s">
        <v>140</v>
      </c>
      <c r="B104" s="16" t="s">
        <v>176</v>
      </c>
      <c r="C104" s="16"/>
      <c r="D104" s="70">
        <f>D105</f>
        <v>465.9</v>
      </c>
      <c r="E104" s="70">
        <f>E105</f>
        <v>0</v>
      </c>
      <c r="F104" s="87"/>
      <c r="I104" s="90"/>
      <c r="J104" s="90"/>
      <c r="K104" s="90"/>
      <c r="L104" s="90"/>
    </row>
    <row r="105" spans="1:12" ht="75" x14ac:dyDescent="0.25">
      <c r="A105" s="53" t="s">
        <v>90</v>
      </c>
      <c r="B105" s="16" t="s">
        <v>176</v>
      </c>
      <c r="C105" s="16">
        <v>100</v>
      </c>
      <c r="D105" s="70">
        <v>465.9</v>
      </c>
      <c r="E105" s="70">
        <v>0</v>
      </c>
      <c r="F105" s="87"/>
      <c r="I105" s="90"/>
      <c r="J105" s="90"/>
      <c r="K105" s="90"/>
      <c r="L105" s="90"/>
    </row>
    <row r="106" spans="1:12" ht="57" x14ac:dyDescent="0.25">
      <c r="A106" s="14" t="s">
        <v>152</v>
      </c>
      <c r="B106" s="9" t="s">
        <v>52</v>
      </c>
      <c r="C106" s="9"/>
      <c r="D106" s="74">
        <f>D107</f>
        <v>2093.8000000000002</v>
      </c>
      <c r="E106" s="74">
        <f>E107</f>
        <v>2019.7</v>
      </c>
      <c r="F106" s="98"/>
      <c r="I106" s="90"/>
      <c r="J106" s="90"/>
      <c r="K106" s="90"/>
      <c r="L106" s="90"/>
    </row>
    <row r="107" spans="1:12" ht="60" x14ac:dyDescent="0.25">
      <c r="A107" s="18" t="s">
        <v>199</v>
      </c>
      <c r="B107" s="23" t="s">
        <v>53</v>
      </c>
      <c r="C107" s="23"/>
      <c r="D107" s="75">
        <f>D108</f>
        <v>2093.8000000000002</v>
      </c>
      <c r="E107" s="75">
        <f>E108</f>
        <v>2019.7</v>
      </c>
      <c r="F107" s="99"/>
      <c r="I107" s="90"/>
      <c r="J107" s="90"/>
      <c r="K107" s="90"/>
      <c r="L107" s="90"/>
    </row>
    <row r="108" spans="1:12" ht="60" x14ac:dyDescent="0.25">
      <c r="A108" s="17" t="s">
        <v>135</v>
      </c>
      <c r="B108" s="16" t="s">
        <v>54</v>
      </c>
      <c r="C108" s="16"/>
      <c r="D108" s="70">
        <f>D112+D119+D109+D116+D121+D114</f>
        <v>2093.8000000000002</v>
      </c>
      <c r="E108" s="70">
        <f>E112+E119+E109+E116+E121+E114</f>
        <v>2019.7</v>
      </c>
      <c r="F108" s="87"/>
      <c r="I108" s="90"/>
      <c r="J108" s="90"/>
      <c r="K108" s="90"/>
      <c r="L108" s="90"/>
    </row>
    <row r="109" spans="1:12" ht="30" x14ac:dyDescent="0.25">
      <c r="A109" s="49" t="s">
        <v>174</v>
      </c>
      <c r="B109" s="51" t="s">
        <v>175</v>
      </c>
      <c r="C109" s="51"/>
      <c r="D109" s="70">
        <f>D110+D111</f>
        <v>1962</v>
      </c>
      <c r="E109" s="70">
        <f>E110+E111</f>
        <v>1890</v>
      </c>
      <c r="F109" s="87"/>
      <c r="I109" s="90"/>
      <c r="J109" s="90"/>
      <c r="K109" s="90"/>
      <c r="L109" s="90"/>
    </row>
    <row r="110" spans="1:12" ht="75" x14ac:dyDescent="0.25">
      <c r="A110" s="73" t="s">
        <v>90</v>
      </c>
      <c r="B110" s="51" t="s">
        <v>175</v>
      </c>
      <c r="C110" s="51">
        <v>100</v>
      </c>
      <c r="D110" s="70">
        <v>1831.9</v>
      </c>
      <c r="E110" s="70">
        <v>1831.9</v>
      </c>
      <c r="F110" s="87"/>
      <c r="I110" s="90"/>
      <c r="J110" s="90"/>
      <c r="K110" s="90"/>
      <c r="L110" s="90"/>
    </row>
    <row r="111" spans="1:12" ht="30" x14ac:dyDescent="0.25">
      <c r="A111" s="50" t="s">
        <v>89</v>
      </c>
      <c r="B111" s="51" t="s">
        <v>175</v>
      </c>
      <c r="C111" s="51">
        <v>200</v>
      </c>
      <c r="D111" s="70">
        <v>130.1</v>
      </c>
      <c r="E111" s="70">
        <v>58.1</v>
      </c>
      <c r="F111" s="87"/>
      <c r="I111" s="90"/>
      <c r="J111" s="90"/>
      <c r="K111" s="90"/>
      <c r="L111" s="90"/>
    </row>
    <row r="112" spans="1:12" ht="60" x14ac:dyDescent="0.25">
      <c r="A112" s="15" t="s">
        <v>300</v>
      </c>
      <c r="B112" s="16" t="s">
        <v>144</v>
      </c>
      <c r="C112" s="16"/>
      <c r="D112" s="70">
        <f>D113</f>
        <v>61</v>
      </c>
      <c r="E112" s="70">
        <f>E113</f>
        <v>60</v>
      </c>
      <c r="F112" s="87"/>
      <c r="I112" s="90"/>
      <c r="J112" s="90"/>
      <c r="K112" s="90"/>
      <c r="L112" s="90"/>
    </row>
    <row r="113" spans="1:12" ht="59.25" customHeight="1" x14ac:dyDescent="0.25">
      <c r="A113" s="73" t="s">
        <v>90</v>
      </c>
      <c r="B113" s="16" t="s">
        <v>144</v>
      </c>
      <c r="C113" s="16">
        <v>100</v>
      </c>
      <c r="D113" s="70">
        <v>61</v>
      </c>
      <c r="E113" s="70">
        <v>60</v>
      </c>
      <c r="F113" s="87"/>
      <c r="I113" s="90"/>
      <c r="J113" s="90"/>
      <c r="K113" s="90"/>
      <c r="L113" s="90"/>
    </row>
    <row r="114" spans="1:12" ht="63" customHeight="1" x14ac:dyDescent="0.25">
      <c r="A114" s="59" t="s">
        <v>231</v>
      </c>
      <c r="B114" s="51" t="s">
        <v>232</v>
      </c>
      <c r="C114" s="51"/>
      <c r="D114" s="70">
        <f>D115</f>
        <v>61</v>
      </c>
      <c r="E114" s="70">
        <f>E115</f>
        <v>60</v>
      </c>
      <c r="F114" s="87"/>
      <c r="I114" s="90"/>
      <c r="J114" s="90"/>
      <c r="K114" s="90"/>
      <c r="L114" s="90"/>
    </row>
    <row r="115" spans="1:12" ht="25.5" customHeight="1" x14ac:dyDescent="0.25">
      <c r="A115" s="50" t="s">
        <v>93</v>
      </c>
      <c r="B115" s="51" t="s">
        <v>232</v>
      </c>
      <c r="C115" s="51">
        <v>500</v>
      </c>
      <c r="D115" s="70">
        <v>61</v>
      </c>
      <c r="E115" s="70">
        <v>60</v>
      </c>
      <c r="F115" s="87"/>
      <c r="I115" s="90"/>
      <c r="J115" s="90"/>
      <c r="K115" s="90"/>
      <c r="L115" s="90"/>
    </row>
    <row r="116" spans="1:12" ht="47.25" customHeight="1" x14ac:dyDescent="0.25">
      <c r="A116" s="59" t="s">
        <v>213</v>
      </c>
      <c r="B116" s="51" t="s">
        <v>214</v>
      </c>
      <c r="C116" s="51"/>
      <c r="D116" s="70">
        <f>D118+D117</f>
        <v>9</v>
      </c>
      <c r="E116" s="70">
        <f>E118+E117</f>
        <v>8.9</v>
      </c>
      <c r="F116" s="87"/>
      <c r="I116" s="90"/>
      <c r="J116" s="90"/>
      <c r="K116" s="90"/>
      <c r="L116" s="90"/>
    </row>
    <row r="117" spans="1:12" ht="80.25" customHeight="1" x14ac:dyDescent="0.25">
      <c r="A117" s="73" t="s">
        <v>90</v>
      </c>
      <c r="B117" s="51" t="s">
        <v>214</v>
      </c>
      <c r="C117" s="51">
        <v>100</v>
      </c>
      <c r="D117" s="70">
        <f>K117</f>
        <v>6</v>
      </c>
      <c r="E117" s="70">
        <f>L117</f>
        <v>5.9</v>
      </c>
      <c r="F117" s="87"/>
      <c r="I117" s="90"/>
      <c r="J117" s="90"/>
      <c r="K117" s="90">
        <v>6</v>
      </c>
      <c r="L117" s="90">
        <v>5.9</v>
      </c>
    </row>
    <row r="118" spans="1:12" ht="30.75" customHeight="1" x14ac:dyDescent="0.25">
      <c r="A118" s="50" t="s">
        <v>89</v>
      </c>
      <c r="B118" s="51" t="s">
        <v>214</v>
      </c>
      <c r="C118" s="51">
        <v>200</v>
      </c>
      <c r="D118" s="70">
        <f>G118+K118</f>
        <v>3</v>
      </c>
      <c r="E118" s="70">
        <f>H118+L118</f>
        <v>3</v>
      </c>
      <c r="F118" s="87"/>
      <c r="G118" s="87">
        <v>3</v>
      </c>
      <c r="H118" s="87">
        <v>3</v>
      </c>
      <c r="I118" s="90"/>
      <c r="J118" s="90"/>
      <c r="K118" s="90"/>
      <c r="L118" s="90"/>
    </row>
    <row r="119" spans="1:12" ht="56.25" customHeight="1" x14ac:dyDescent="0.25">
      <c r="A119" s="15" t="s">
        <v>301</v>
      </c>
      <c r="B119" s="16" t="s">
        <v>148</v>
      </c>
      <c r="C119" s="16"/>
      <c r="D119" s="70">
        <f>D120</f>
        <v>0.6</v>
      </c>
      <c r="E119" s="70">
        <f>E120</f>
        <v>0.6</v>
      </c>
      <c r="F119" s="87"/>
      <c r="I119" s="90"/>
      <c r="J119" s="90"/>
      <c r="K119" s="90"/>
      <c r="L119" s="90"/>
    </row>
    <row r="120" spans="1:12" ht="75" x14ac:dyDescent="0.25">
      <c r="A120" s="73" t="s">
        <v>90</v>
      </c>
      <c r="B120" s="16" t="s">
        <v>148</v>
      </c>
      <c r="C120" s="16">
        <v>100</v>
      </c>
      <c r="D120" s="70">
        <v>0.6</v>
      </c>
      <c r="E120" s="70">
        <v>0.6</v>
      </c>
      <c r="F120" s="87"/>
      <c r="I120" s="90"/>
      <c r="J120" s="90"/>
      <c r="K120" s="90"/>
      <c r="L120" s="90"/>
    </row>
    <row r="121" spans="1:12" ht="45" x14ac:dyDescent="0.25">
      <c r="A121" s="59" t="s">
        <v>215</v>
      </c>
      <c r="B121" s="51" t="s">
        <v>216</v>
      </c>
      <c r="C121" s="51"/>
      <c r="D121" s="70">
        <f>D123+D122</f>
        <v>0.2</v>
      </c>
      <c r="E121" s="70">
        <f>E123+E122</f>
        <v>0.2</v>
      </c>
      <c r="F121" s="87"/>
      <c r="I121" s="90"/>
      <c r="J121" s="90"/>
      <c r="K121" s="90"/>
      <c r="L121" s="90"/>
    </row>
    <row r="122" spans="1:12" ht="75" x14ac:dyDescent="0.25">
      <c r="A122" s="73" t="s">
        <v>90</v>
      </c>
      <c r="B122" s="51" t="s">
        <v>216</v>
      </c>
      <c r="C122" s="51">
        <v>100</v>
      </c>
      <c r="D122" s="70">
        <f>K122</f>
        <v>0.1</v>
      </c>
      <c r="E122" s="70">
        <f>L122</f>
        <v>0.1</v>
      </c>
      <c r="F122" s="87"/>
      <c r="I122" s="90"/>
      <c r="J122" s="90"/>
      <c r="K122" s="90">
        <v>0.1</v>
      </c>
      <c r="L122" s="90">
        <v>0.1</v>
      </c>
    </row>
    <row r="123" spans="1:12" ht="30" x14ac:dyDescent="0.25">
      <c r="A123" s="50" t="s">
        <v>89</v>
      </c>
      <c r="B123" s="51" t="s">
        <v>217</v>
      </c>
      <c r="C123" s="51">
        <v>200</v>
      </c>
      <c r="D123" s="70">
        <f>G123+K123</f>
        <v>0.1</v>
      </c>
      <c r="E123" s="70">
        <f>H123+L123</f>
        <v>0.1</v>
      </c>
      <c r="F123" s="87"/>
      <c r="G123" s="87">
        <v>0.1</v>
      </c>
      <c r="H123" s="87">
        <v>0.1</v>
      </c>
      <c r="I123" s="90"/>
      <c r="J123" s="90"/>
      <c r="K123" s="90"/>
      <c r="L123" s="90"/>
    </row>
    <row r="124" spans="1:12" ht="71.25" x14ac:dyDescent="0.25">
      <c r="A124" s="14" t="s">
        <v>153</v>
      </c>
      <c r="B124" s="9" t="s">
        <v>55</v>
      </c>
      <c r="C124" s="9"/>
      <c r="D124" s="74">
        <f>D125+D148</f>
        <v>13240.8</v>
      </c>
      <c r="E124" s="74">
        <f>E125+E148</f>
        <v>10252.5</v>
      </c>
      <c r="F124" s="98"/>
      <c r="I124" s="90"/>
      <c r="J124" s="90"/>
      <c r="K124" s="90"/>
      <c r="L124" s="90"/>
    </row>
    <row r="125" spans="1:12" ht="64.5" customHeight="1" x14ac:dyDescent="0.25">
      <c r="A125" s="18" t="s">
        <v>200</v>
      </c>
      <c r="B125" s="23" t="s">
        <v>56</v>
      </c>
      <c r="C125" s="23"/>
      <c r="D125" s="75">
        <f>D126+D145</f>
        <v>11792.5</v>
      </c>
      <c r="E125" s="75">
        <f>E126+E145</f>
        <v>9206.2999999999993</v>
      </c>
      <c r="F125" s="99"/>
      <c r="I125" s="90"/>
      <c r="J125" s="90"/>
      <c r="K125" s="90"/>
      <c r="L125" s="90"/>
    </row>
    <row r="126" spans="1:12" ht="45" x14ac:dyDescent="0.25">
      <c r="A126" s="17" t="s">
        <v>15</v>
      </c>
      <c r="B126" s="16" t="s">
        <v>57</v>
      </c>
      <c r="C126" s="16"/>
      <c r="D126" s="70">
        <f>D131+D133+D135+D143+D139+D141+D127+D129+D137</f>
        <v>6792.5</v>
      </c>
      <c r="E126" s="70">
        <f>E131+E133+E135+E143+E139+E141</f>
        <v>4206.3</v>
      </c>
      <c r="F126" s="87"/>
      <c r="I126" s="90"/>
      <c r="J126" s="90"/>
      <c r="K126" s="90"/>
      <c r="L126" s="90"/>
    </row>
    <row r="127" spans="1:12" ht="30" x14ac:dyDescent="0.25">
      <c r="A127" s="50" t="s">
        <v>287</v>
      </c>
      <c r="B127" s="56" t="s">
        <v>288</v>
      </c>
      <c r="C127" s="56"/>
      <c r="D127" s="70">
        <f>D128</f>
        <v>200</v>
      </c>
      <c r="E127" s="70">
        <v>0</v>
      </c>
      <c r="F127" s="87"/>
      <c r="I127" s="90"/>
      <c r="J127" s="90"/>
      <c r="K127" s="90"/>
      <c r="L127" s="90"/>
    </row>
    <row r="128" spans="1:12" ht="30" x14ac:dyDescent="0.25">
      <c r="A128" s="50" t="s">
        <v>89</v>
      </c>
      <c r="B128" s="56" t="s">
        <v>288</v>
      </c>
      <c r="C128" s="56">
        <v>200</v>
      </c>
      <c r="D128" s="70">
        <v>200</v>
      </c>
      <c r="E128" s="70">
        <v>0</v>
      </c>
      <c r="F128" s="87"/>
      <c r="I128" s="90"/>
      <c r="J128" s="90"/>
      <c r="K128" s="90"/>
      <c r="L128" s="90"/>
    </row>
    <row r="129" spans="1:12" ht="45" x14ac:dyDescent="0.25">
      <c r="A129" s="50" t="s">
        <v>289</v>
      </c>
      <c r="B129" s="56" t="s">
        <v>290</v>
      </c>
      <c r="C129" s="56"/>
      <c r="D129" s="70">
        <f>D130</f>
        <v>100</v>
      </c>
      <c r="E129" s="70">
        <v>0</v>
      </c>
      <c r="F129" s="87"/>
      <c r="I129" s="90"/>
      <c r="J129" s="90"/>
      <c r="K129" s="90"/>
      <c r="L129" s="90"/>
    </row>
    <row r="130" spans="1:12" ht="30" x14ac:dyDescent="0.25">
      <c r="A130" s="50" t="s">
        <v>89</v>
      </c>
      <c r="B130" s="56" t="s">
        <v>290</v>
      </c>
      <c r="C130" s="56">
        <v>200</v>
      </c>
      <c r="D130" s="70">
        <v>100</v>
      </c>
      <c r="E130" s="70">
        <v>0</v>
      </c>
      <c r="F130" s="87"/>
      <c r="I130" s="90"/>
      <c r="J130" s="90"/>
      <c r="K130" s="90"/>
      <c r="L130" s="90"/>
    </row>
    <row r="131" spans="1:12" ht="105" x14ac:dyDescent="0.25">
      <c r="A131" s="17" t="s">
        <v>179</v>
      </c>
      <c r="B131" s="16" t="s">
        <v>58</v>
      </c>
      <c r="C131" s="16"/>
      <c r="D131" s="70">
        <f>D132</f>
        <v>250</v>
      </c>
      <c r="E131" s="70">
        <f>E132</f>
        <v>250</v>
      </c>
      <c r="F131" s="87"/>
      <c r="I131" s="90"/>
      <c r="J131" s="90"/>
      <c r="K131" s="90"/>
      <c r="L131" s="90"/>
    </row>
    <row r="132" spans="1:12" x14ac:dyDescent="0.25">
      <c r="A132" s="15" t="s">
        <v>93</v>
      </c>
      <c r="B132" s="16" t="s">
        <v>58</v>
      </c>
      <c r="C132" s="16">
        <v>500</v>
      </c>
      <c r="D132" s="70">
        <v>250</v>
      </c>
      <c r="E132" s="70">
        <v>250</v>
      </c>
      <c r="F132" s="87"/>
      <c r="I132" s="90"/>
      <c r="J132" s="90"/>
      <c r="K132" s="90"/>
      <c r="L132" s="90"/>
    </row>
    <row r="133" spans="1:12" ht="45" x14ac:dyDescent="0.25">
      <c r="A133" s="81" t="s">
        <v>219</v>
      </c>
      <c r="B133" s="16" t="s">
        <v>220</v>
      </c>
      <c r="C133" s="78"/>
      <c r="D133" s="70">
        <f>D134</f>
        <v>199</v>
      </c>
      <c r="E133" s="70">
        <f>E134</f>
        <v>196</v>
      </c>
      <c r="F133" s="87"/>
      <c r="I133" s="90"/>
      <c r="J133" s="90"/>
      <c r="K133" s="90"/>
      <c r="L133" s="90"/>
    </row>
    <row r="134" spans="1:12" x14ac:dyDescent="0.25">
      <c r="A134" s="15" t="s">
        <v>93</v>
      </c>
      <c r="B134" s="16" t="s">
        <v>220</v>
      </c>
      <c r="C134" s="78">
        <v>500</v>
      </c>
      <c r="D134" s="70">
        <v>199</v>
      </c>
      <c r="E134" s="70">
        <v>196</v>
      </c>
      <c r="F134" s="87"/>
      <c r="I134" s="90"/>
      <c r="J134" s="90"/>
      <c r="K134" s="90"/>
      <c r="L134" s="90"/>
    </row>
    <row r="135" spans="1:12" ht="60" x14ac:dyDescent="0.25">
      <c r="A135" s="50" t="s">
        <v>270</v>
      </c>
      <c r="B135" s="51" t="s">
        <v>307</v>
      </c>
      <c r="C135" s="51"/>
      <c r="D135" s="70">
        <f>D136</f>
        <v>2979</v>
      </c>
      <c r="E135" s="70">
        <f>E136</f>
        <v>2944</v>
      </c>
      <c r="F135" s="87"/>
      <c r="I135" s="90"/>
      <c r="J135" s="90"/>
      <c r="K135" s="90"/>
      <c r="L135" s="90"/>
    </row>
    <row r="136" spans="1:12" x14ac:dyDescent="0.25">
      <c r="A136" s="50" t="s">
        <v>93</v>
      </c>
      <c r="B136" s="51" t="s">
        <v>307</v>
      </c>
      <c r="C136" s="51">
        <v>500</v>
      </c>
      <c r="D136" s="70">
        <v>2979</v>
      </c>
      <c r="E136" s="70">
        <v>2944</v>
      </c>
      <c r="F136" s="87"/>
      <c r="I136" s="90"/>
      <c r="J136" s="90"/>
      <c r="K136" s="90"/>
      <c r="L136" s="90"/>
    </row>
    <row r="137" spans="1:12" ht="45" x14ac:dyDescent="0.25">
      <c r="A137" s="49" t="s">
        <v>291</v>
      </c>
      <c r="B137" s="56" t="s">
        <v>292</v>
      </c>
      <c r="C137" s="56"/>
      <c r="D137" s="70">
        <f>D138</f>
        <v>234</v>
      </c>
      <c r="E137" s="70">
        <v>0</v>
      </c>
      <c r="F137" s="87"/>
      <c r="I137" s="90"/>
      <c r="J137" s="90"/>
      <c r="K137" s="90"/>
      <c r="L137" s="90"/>
    </row>
    <row r="138" spans="1:12" ht="30" x14ac:dyDescent="0.25">
      <c r="A138" s="49" t="s">
        <v>277</v>
      </c>
      <c r="B138" s="56" t="s">
        <v>292</v>
      </c>
      <c r="C138" s="56">
        <v>400</v>
      </c>
      <c r="D138" s="70">
        <v>234</v>
      </c>
      <c r="E138" s="70">
        <v>0</v>
      </c>
      <c r="F138" s="87"/>
      <c r="I138" s="90"/>
      <c r="J138" s="90"/>
      <c r="K138" s="90"/>
      <c r="L138" s="90"/>
    </row>
    <row r="139" spans="1:12" ht="45" x14ac:dyDescent="0.25">
      <c r="A139" s="49" t="s">
        <v>80</v>
      </c>
      <c r="B139" s="51" t="s">
        <v>59</v>
      </c>
      <c r="C139" s="51"/>
      <c r="D139" s="70">
        <f>D140</f>
        <v>500</v>
      </c>
      <c r="E139" s="72">
        <f>E140</f>
        <v>0</v>
      </c>
      <c r="F139" s="101"/>
      <c r="I139" s="90"/>
      <c r="J139" s="90"/>
      <c r="K139" s="90"/>
      <c r="L139" s="90"/>
    </row>
    <row r="140" spans="1:12" x14ac:dyDescent="0.25">
      <c r="A140" s="50" t="s">
        <v>91</v>
      </c>
      <c r="B140" s="51" t="s">
        <v>59</v>
      </c>
      <c r="C140" s="51">
        <v>800</v>
      </c>
      <c r="D140" s="70">
        <v>500</v>
      </c>
      <c r="E140" s="72">
        <v>0</v>
      </c>
      <c r="F140" s="101"/>
      <c r="I140" s="90"/>
      <c r="J140" s="90"/>
      <c r="K140" s="90"/>
      <c r="L140" s="90"/>
    </row>
    <row r="141" spans="1:12" ht="30" x14ac:dyDescent="0.25">
      <c r="A141" s="50" t="s">
        <v>242</v>
      </c>
      <c r="B141" s="51" t="s">
        <v>243</v>
      </c>
      <c r="C141" s="51"/>
      <c r="D141" s="70">
        <f>D142</f>
        <v>800</v>
      </c>
      <c r="E141" s="72">
        <f>E142</f>
        <v>0</v>
      </c>
      <c r="F141" s="101"/>
      <c r="I141" s="90"/>
      <c r="J141" s="90"/>
      <c r="K141" s="90"/>
      <c r="L141" s="90"/>
    </row>
    <row r="142" spans="1:12" x14ac:dyDescent="0.25">
      <c r="A142" s="50" t="s">
        <v>91</v>
      </c>
      <c r="B142" s="51" t="s">
        <v>243</v>
      </c>
      <c r="C142" s="51">
        <v>800</v>
      </c>
      <c r="D142" s="70">
        <v>800</v>
      </c>
      <c r="E142" s="72">
        <v>0</v>
      </c>
      <c r="F142" s="101"/>
      <c r="I142" s="90"/>
      <c r="J142" s="90"/>
      <c r="K142" s="90"/>
      <c r="L142" s="90"/>
    </row>
    <row r="143" spans="1:12" ht="105" x14ac:dyDescent="0.25">
      <c r="A143" s="50" t="s">
        <v>321</v>
      </c>
      <c r="B143" s="16" t="s">
        <v>218</v>
      </c>
      <c r="C143" s="16"/>
      <c r="D143" s="70">
        <f>D144</f>
        <v>1530.5</v>
      </c>
      <c r="E143" s="70">
        <f>E144</f>
        <v>816.30000000000007</v>
      </c>
      <c r="F143" s="87"/>
      <c r="I143" s="90"/>
      <c r="J143" s="90"/>
      <c r="K143" s="90"/>
      <c r="L143" s="90"/>
    </row>
    <row r="144" spans="1:12" x14ac:dyDescent="0.25">
      <c r="A144" s="15" t="s">
        <v>93</v>
      </c>
      <c r="B144" s="16" t="s">
        <v>218</v>
      </c>
      <c r="C144" s="16">
        <v>500</v>
      </c>
      <c r="D144" s="70">
        <f>G144+I144</f>
        <v>1530.5</v>
      </c>
      <c r="E144" s="70">
        <f>H144+J144</f>
        <v>816.30000000000007</v>
      </c>
      <c r="F144" s="87"/>
      <c r="G144">
        <v>1530.3</v>
      </c>
      <c r="H144">
        <v>816.2</v>
      </c>
      <c r="I144" s="90">
        <v>0.2</v>
      </c>
      <c r="J144" s="90">
        <v>0.1</v>
      </c>
      <c r="K144" s="90"/>
      <c r="L144" s="90"/>
    </row>
    <row r="145" spans="1:12" x14ac:dyDescent="0.25">
      <c r="A145" s="50" t="s">
        <v>274</v>
      </c>
      <c r="B145" s="51" t="s">
        <v>278</v>
      </c>
      <c r="C145" s="51"/>
      <c r="D145" s="70">
        <f>D146</f>
        <v>5000</v>
      </c>
      <c r="E145" s="70">
        <f>E146</f>
        <v>5000</v>
      </c>
      <c r="F145" s="87"/>
      <c r="I145" s="90"/>
      <c r="J145" s="90"/>
      <c r="K145" s="90"/>
      <c r="L145" s="90"/>
    </row>
    <row r="146" spans="1:12" ht="45" x14ac:dyDescent="0.25">
      <c r="A146" s="50" t="s">
        <v>275</v>
      </c>
      <c r="B146" s="51" t="s">
        <v>279</v>
      </c>
      <c r="C146" s="51"/>
      <c r="D146" s="70">
        <f>D147</f>
        <v>5000</v>
      </c>
      <c r="E146" s="70">
        <f>E147</f>
        <v>5000</v>
      </c>
      <c r="F146" s="87"/>
      <c r="I146" s="90"/>
      <c r="J146" s="90"/>
      <c r="K146" s="90"/>
      <c r="L146" s="90"/>
    </row>
    <row r="147" spans="1:12" ht="30" x14ac:dyDescent="0.25">
      <c r="A147" s="49" t="s">
        <v>277</v>
      </c>
      <c r="B147" s="51" t="s">
        <v>279</v>
      </c>
      <c r="C147" s="51">
        <v>400</v>
      </c>
      <c r="D147" s="70">
        <v>5000</v>
      </c>
      <c r="E147" s="70">
        <v>5000</v>
      </c>
      <c r="F147" s="87"/>
      <c r="I147" s="90"/>
      <c r="J147" s="90"/>
      <c r="K147" s="90"/>
      <c r="L147" s="90"/>
    </row>
    <row r="148" spans="1:12" x14ac:dyDescent="0.25">
      <c r="A148" s="18" t="s">
        <v>201</v>
      </c>
      <c r="B148" s="23" t="s">
        <v>60</v>
      </c>
      <c r="C148" s="23"/>
      <c r="D148" s="75">
        <f t="shared" ref="D148:E154" si="1">D149</f>
        <v>1448.3000000000002</v>
      </c>
      <c r="E148" s="75">
        <f t="shared" si="1"/>
        <v>1046.2</v>
      </c>
      <c r="F148" s="99"/>
      <c r="I148" s="90"/>
      <c r="J148" s="90"/>
      <c r="K148" s="90"/>
      <c r="L148" s="90"/>
    </row>
    <row r="149" spans="1:12" ht="30" x14ac:dyDescent="0.25">
      <c r="A149" s="17" t="s">
        <v>17</v>
      </c>
      <c r="B149" s="16" t="s">
        <v>61</v>
      </c>
      <c r="C149" s="16"/>
      <c r="D149" s="70">
        <f>D154+D156+D150+D152</f>
        <v>1448.3000000000002</v>
      </c>
      <c r="E149" s="70">
        <f>E154+E156</f>
        <v>1046.2</v>
      </c>
      <c r="F149" s="87"/>
      <c r="I149" s="90"/>
      <c r="J149" s="90"/>
      <c r="K149" s="90"/>
      <c r="L149" s="90"/>
    </row>
    <row r="150" spans="1:12" ht="165" x14ac:dyDescent="0.25">
      <c r="A150" s="49" t="s">
        <v>283</v>
      </c>
      <c r="B150" s="56" t="s">
        <v>284</v>
      </c>
      <c r="C150" s="56"/>
      <c r="D150" s="70">
        <f>D151</f>
        <v>302.10000000000002</v>
      </c>
      <c r="E150" s="70">
        <v>0</v>
      </c>
      <c r="F150" s="87"/>
      <c r="I150" s="90"/>
      <c r="J150" s="90"/>
      <c r="K150" s="90"/>
      <c r="L150" s="90"/>
    </row>
    <row r="151" spans="1:12" ht="30" x14ac:dyDescent="0.25">
      <c r="A151" s="50" t="s">
        <v>89</v>
      </c>
      <c r="B151" s="56" t="s">
        <v>284</v>
      </c>
      <c r="C151" s="56">
        <v>200</v>
      </c>
      <c r="D151" s="70">
        <v>302.10000000000002</v>
      </c>
      <c r="E151" s="70">
        <v>0</v>
      </c>
      <c r="F151" s="87"/>
      <c r="I151" s="90"/>
      <c r="J151" s="90"/>
      <c r="K151" s="90"/>
      <c r="L151" s="90"/>
    </row>
    <row r="152" spans="1:12" ht="30" x14ac:dyDescent="0.25">
      <c r="A152" s="53" t="s">
        <v>285</v>
      </c>
      <c r="B152" s="51" t="s">
        <v>286</v>
      </c>
      <c r="C152" s="51"/>
      <c r="D152" s="70">
        <f>D153</f>
        <v>100</v>
      </c>
      <c r="E152" s="70">
        <v>0</v>
      </c>
      <c r="F152" s="87"/>
      <c r="I152" s="90"/>
      <c r="J152" s="90"/>
      <c r="K152" s="90"/>
      <c r="L152" s="90"/>
    </row>
    <row r="153" spans="1:12" ht="30" x14ac:dyDescent="0.25">
      <c r="A153" s="50" t="s">
        <v>89</v>
      </c>
      <c r="B153" s="51" t="s">
        <v>286</v>
      </c>
      <c r="C153" s="51">
        <v>200</v>
      </c>
      <c r="D153" s="70">
        <v>100</v>
      </c>
      <c r="E153" s="70">
        <v>0</v>
      </c>
      <c r="F153" s="87"/>
      <c r="I153" s="90"/>
      <c r="J153" s="90"/>
      <c r="K153" s="90"/>
      <c r="L153" s="90"/>
    </row>
    <row r="154" spans="1:12" ht="142.5" customHeight="1" x14ac:dyDescent="0.25">
      <c r="A154" s="17" t="s">
        <v>97</v>
      </c>
      <c r="B154" s="16" t="s">
        <v>62</v>
      </c>
      <c r="C154" s="16"/>
      <c r="D154" s="70">
        <f t="shared" si="1"/>
        <v>1</v>
      </c>
      <c r="E154" s="70">
        <f t="shared" si="1"/>
        <v>1</v>
      </c>
      <c r="F154" s="87"/>
      <c r="I154" s="90"/>
      <c r="J154" s="90"/>
      <c r="K154" s="90"/>
      <c r="L154" s="90"/>
    </row>
    <row r="155" spans="1:12" ht="30" x14ac:dyDescent="0.25">
      <c r="A155" s="15" t="s">
        <v>89</v>
      </c>
      <c r="B155" s="16" t="s">
        <v>62</v>
      </c>
      <c r="C155" s="16">
        <v>200</v>
      </c>
      <c r="D155" s="70">
        <v>1</v>
      </c>
      <c r="E155" s="70">
        <v>1</v>
      </c>
      <c r="F155" s="87"/>
      <c r="I155" s="90"/>
      <c r="J155" s="90"/>
      <c r="K155" s="90"/>
      <c r="L155" s="90"/>
    </row>
    <row r="156" spans="1:12" ht="105" x14ac:dyDescent="0.25">
      <c r="A156" s="49" t="s">
        <v>303</v>
      </c>
      <c r="B156" s="51" t="s">
        <v>271</v>
      </c>
      <c r="C156" s="51"/>
      <c r="D156" s="70">
        <f>D157</f>
        <v>1045.2</v>
      </c>
      <c r="E156" s="70">
        <f>E157</f>
        <v>1045.2</v>
      </c>
      <c r="F156" s="87"/>
      <c r="I156" s="90"/>
      <c r="J156" s="90"/>
      <c r="K156" s="90"/>
      <c r="L156" s="90"/>
    </row>
    <row r="157" spans="1:12" ht="30" x14ac:dyDescent="0.25">
      <c r="A157" s="49" t="s">
        <v>277</v>
      </c>
      <c r="B157" s="51" t="s">
        <v>271</v>
      </c>
      <c r="C157" s="51">
        <v>400</v>
      </c>
      <c r="D157" s="70">
        <f>G157+I157</f>
        <v>1045.2</v>
      </c>
      <c r="E157" s="70">
        <f>H157+J157</f>
        <v>1045.2</v>
      </c>
      <c r="F157" s="87"/>
      <c r="G157">
        <v>989</v>
      </c>
      <c r="H157">
        <v>989</v>
      </c>
      <c r="I157" s="90">
        <v>56.2</v>
      </c>
      <c r="J157" s="90">
        <v>56.2</v>
      </c>
      <c r="K157" s="90"/>
      <c r="L157" s="90"/>
    </row>
    <row r="158" spans="1:12" ht="57" x14ac:dyDescent="0.25">
      <c r="A158" s="14" t="s">
        <v>154</v>
      </c>
      <c r="B158" s="9" t="s">
        <v>63</v>
      </c>
      <c r="C158" s="9"/>
      <c r="D158" s="74">
        <f>D159</f>
        <v>56236</v>
      </c>
      <c r="E158" s="74">
        <f>E159</f>
        <v>56865</v>
      </c>
      <c r="F158" s="98"/>
      <c r="I158" s="90"/>
      <c r="J158" s="90"/>
      <c r="K158" s="90"/>
      <c r="L158" s="90"/>
    </row>
    <row r="159" spans="1:12" ht="60" x14ac:dyDescent="0.25">
      <c r="A159" s="18" t="s">
        <v>202</v>
      </c>
      <c r="B159" s="23" t="s">
        <v>64</v>
      </c>
      <c r="C159" s="23"/>
      <c r="D159" s="75">
        <f>D160</f>
        <v>56236</v>
      </c>
      <c r="E159" s="75">
        <f>E160</f>
        <v>56865</v>
      </c>
      <c r="F159" s="99"/>
      <c r="I159" s="90"/>
      <c r="J159" s="90"/>
      <c r="K159" s="90"/>
      <c r="L159" s="90"/>
    </row>
    <row r="160" spans="1:12" ht="74.25" customHeight="1" x14ac:dyDescent="0.25">
      <c r="A160" s="17" t="s">
        <v>19</v>
      </c>
      <c r="B160" s="16" t="s">
        <v>65</v>
      </c>
      <c r="C160" s="16"/>
      <c r="D160" s="70">
        <f>D161+D163+D165+D167+D169</f>
        <v>56236</v>
      </c>
      <c r="E160" s="70">
        <f>E161+E163+E165+E167+E169</f>
        <v>56865</v>
      </c>
      <c r="F160" s="87"/>
      <c r="I160" s="90"/>
      <c r="J160" s="90"/>
      <c r="K160" s="90"/>
      <c r="L160" s="90"/>
    </row>
    <row r="161" spans="1:12" ht="60" x14ac:dyDescent="0.25">
      <c r="A161" s="21" t="s">
        <v>203</v>
      </c>
      <c r="B161" s="16" t="s">
        <v>66</v>
      </c>
      <c r="C161" s="16"/>
      <c r="D161" s="70">
        <f>D162</f>
        <v>13158.7</v>
      </c>
      <c r="E161" s="70">
        <f>E162</f>
        <v>13152.4</v>
      </c>
      <c r="F161" s="87"/>
      <c r="I161" s="90"/>
      <c r="J161" s="90"/>
      <c r="K161" s="90"/>
      <c r="L161" s="90"/>
    </row>
    <row r="162" spans="1:12" ht="30" x14ac:dyDescent="0.25">
      <c r="A162" s="15" t="s">
        <v>89</v>
      </c>
      <c r="B162" s="16" t="s">
        <v>66</v>
      </c>
      <c r="C162" s="16">
        <v>200</v>
      </c>
      <c r="D162" s="70">
        <v>13158.7</v>
      </c>
      <c r="E162" s="70">
        <v>13152.4</v>
      </c>
      <c r="F162" s="87"/>
      <c r="I162" s="90"/>
      <c r="J162" s="90"/>
      <c r="K162" s="90"/>
      <c r="L162" s="90"/>
    </row>
    <row r="163" spans="1:12" ht="120" customHeight="1" x14ac:dyDescent="0.25">
      <c r="A163" s="50" t="s">
        <v>208</v>
      </c>
      <c r="B163" s="16" t="s">
        <v>141</v>
      </c>
      <c r="C163" s="20"/>
      <c r="D163" s="72">
        <f>D164</f>
        <v>100</v>
      </c>
      <c r="E163" s="72">
        <f>E164</f>
        <v>100</v>
      </c>
      <c r="F163" s="101"/>
      <c r="I163" s="90"/>
      <c r="J163" s="90"/>
      <c r="K163" s="90"/>
      <c r="L163" s="90"/>
    </row>
    <row r="164" spans="1:12" ht="39" customHeight="1" x14ac:dyDescent="0.25">
      <c r="A164" s="15" t="s">
        <v>89</v>
      </c>
      <c r="B164" s="16" t="s">
        <v>141</v>
      </c>
      <c r="C164" s="20" t="s">
        <v>112</v>
      </c>
      <c r="D164" s="72">
        <v>100</v>
      </c>
      <c r="E164" s="72">
        <v>100</v>
      </c>
      <c r="F164" s="101"/>
      <c r="I164" s="90"/>
      <c r="J164" s="90"/>
      <c r="K164" s="90"/>
      <c r="L164" s="90"/>
    </row>
    <row r="165" spans="1:12" ht="90" x14ac:dyDescent="0.25">
      <c r="A165" s="17" t="s">
        <v>209</v>
      </c>
      <c r="B165" s="16" t="s">
        <v>67</v>
      </c>
      <c r="C165" s="16"/>
      <c r="D165" s="70">
        <f>D166</f>
        <v>27947</v>
      </c>
      <c r="E165" s="70">
        <f>E166</f>
        <v>28576</v>
      </c>
      <c r="F165" s="87"/>
      <c r="I165" s="90"/>
      <c r="J165" s="90"/>
      <c r="K165" s="90"/>
      <c r="L165" s="90"/>
    </row>
    <row r="166" spans="1:12" ht="30" x14ac:dyDescent="0.25">
      <c r="A166" s="15" t="s">
        <v>89</v>
      </c>
      <c r="B166" s="16" t="s">
        <v>67</v>
      </c>
      <c r="C166" s="16">
        <v>200</v>
      </c>
      <c r="D166" s="70">
        <v>27947</v>
      </c>
      <c r="E166" s="70">
        <v>28576</v>
      </c>
      <c r="F166" s="87"/>
      <c r="I166" s="90"/>
      <c r="J166" s="90"/>
      <c r="K166" s="90"/>
      <c r="L166" s="90"/>
    </row>
    <row r="167" spans="1:12" ht="75" x14ac:dyDescent="0.25">
      <c r="A167" s="15" t="s">
        <v>124</v>
      </c>
      <c r="B167" s="16" t="s">
        <v>125</v>
      </c>
      <c r="C167" s="16"/>
      <c r="D167" s="70">
        <f>D168</f>
        <v>14748</v>
      </c>
      <c r="E167" s="70">
        <f>E168</f>
        <v>14748</v>
      </c>
      <c r="F167" s="87"/>
      <c r="I167" s="90"/>
      <c r="J167" s="90"/>
      <c r="K167" s="90"/>
      <c r="L167" s="90"/>
    </row>
    <row r="168" spans="1:12" ht="30" x14ac:dyDescent="0.25">
      <c r="A168" s="15" t="s">
        <v>89</v>
      </c>
      <c r="B168" s="16" t="s">
        <v>125</v>
      </c>
      <c r="C168" s="16">
        <v>200</v>
      </c>
      <c r="D168" s="70">
        <v>14748</v>
      </c>
      <c r="E168" s="70">
        <v>14748</v>
      </c>
      <c r="F168" s="87"/>
      <c r="I168" s="90"/>
      <c r="J168" s="90"/>
      <c r="K168" s="90"/>
      <c r="L168" s="90"/>
    </row>
    <row r="169" spans="1:12" ht="75" x14ac:dyDescent="0.25">
      <c r="A169" s="17" t="s">
        <v>95</v>
      </c>
      <c r="B169" s="16" t="s">
        <v>147</v>
      </c>
      <c r="C169" s="16"/>
      <c r="D169" s="70">
        <f>D170</f>
        <v>282.3</v>
      </c>
      <c r="E169" s="70">
        <f>E170</f>
        <v>288.60000000000002</v>
      </c>
      <c r="F169" s="87"/>
      <c r="I169" s="90"/>
      <c r="J169" s="90"/>
      <c r="K169" s="90"/>
      <c r="L169" s="90"/>
    </row>
    <row r="170" spans="1:12" ht="30" x14ac:dyDescent="0.25">
      <c r="A170" s="15" t="s">
        <v>89</v>
      </c>
      <c r="B170" s="16" t="s">
        <v>147</v>
      </c>
      <c r="C170" s="16">
        <v>200</v>
      </c>
      <c r="D170" s="70">
        <v>282.3</v>
      </c>
      <c r="E170" s="70">
        <v>288.60000000000002</v>
      </c>
      <c r="F170" s="87"/>
      <c r="I170" s="90"/>
      <c r="J170" s="90"/>
      <c r="K170" s="90"/>
      <c r="L170" s="90"/>
    </row>
    <row r="171" spans="1:12" ht="99.75" x14ac:dyDescent="0.25">
      <c r="A171" s="22" t="s">
        <v>155</v>
      </c>
      <c r="B171" s="9" t="s">
        <v>68</v>
      </c>
      <c r="C171" s="9"/>
      <c r="D171" s="74">
        <f>D172+D202+D214</f>
        <v>36926.499999999993</v>
      </c>
      <c r="E171" s="74">
        <f>E172+E202+E214</f>
        <v>31740.5</v>
      </c>
      <c r="F171" s="98"/>
      <c r="I171" s="90"/>
      <c r="J171" s="90"/>
      <c r="K171" s="90"/>
      <c r="L171" s="90"/>
    </row>
    <row r="172" spans="1:12" ht="49.5" customHeight="1" x14ac:dyDescent="0.25">
      <c r="A172" s="55" t="s">
        <v>204</v>
      </c>
      <c r="B172" s="23" t="s">
        <v>69</v>
      </c>
      <c r="C172" s="23"/>
      <c r="D172" s="75">
        <f>D173</f>
        <v>27600.6</v>
      </c>
      <c r="E172" s="75">
        <f>E173</f>
        <v>23818</v>
      </c>
      <c r="F172" s="99"/>
      <c r="I172" s="90"/>
      <c r="J172" s="90"/>
      <c r="K172" s="90"/>
      <c r="L172" s="90"/>
    </row>
    <row r="173" spans="1:12" ht="30" x14ac:dyDescent="0.25">
      <c r="A173" s="17" t="s">
        <v>23</v>
      </c>
      <c r="B173" s="16" t="s">
        <v>70</v>
      </c>
      <c r="C173" s="16"/>
      <c r="D173" s="70">
        <f>D174+D180+D182+D184+D186+D189+D192+D194+D196+D198+D178+D200</f>
        <v>27600.6</v>
      </c>
      <c r="E173" s="70">
        <f>E174+E180+E182+E184+E186+E189+E192+E194+E196+E198+E178+E200</f>
        <v>23818</v>
      </c>
      <c r="F173" s="87"/>
      <c r="I173" s="90"/>
      <c r="J173" s="90"/>
      <c r="K173" s="90"/>
      <c r="L173" s="90"/>
    </row>
    <row r="174" spans="1:12" ht="30" x14ac:dyDescent="0.25">
      <c r="A174" s="17" t="s">
        <v>79</v>
      </c>
      <c r="B174" s="16" t="s">
        <v>71</v>
      </c>
      <c r="C174" s="16"/>
      <c r="D174" s="70">
        <f>D175+D176+D177</f>
        <v>21981.8</v>
      </c>
      <c r="E174" s="70">
        <f>E175+E176+E177</f>
        <v>20713.3</v>
      </c>
      <c r="F174" s="87"/>
      <c r="I174" s="90"/>
      <c r="J174" s="90"/>
      <c r="K174" s="90"/>
      <c r="L174" s="90"/>
    </row>
    <row r="175" spans="1:12" ht="75" x14ac:dyDescent="0.25">
      <c r="A175" s="49" t="s">
        <v>90</v>
      </c>
      <c r="B175" s="51" t="s">
        <v>71</v>
      </c>
      <c r="C175" s="51">
        <v>100</v>
      </c>
      <c r="D175" s="70">
        <v>17604.599999999999</v>
      </c>
      <c r="E175" s="70">
        <v>17604.599999999999</v>
      </c>
      <c r="F175" s="87"/>
      <c r="I175" s="90"/>
      <c r="J175" s="90"/>
      <c r="K175" s="90"/>
      <c r="L175" s="90"/>
    </row>
    <row r="176" spans="1:12" ht="30" x14ac:dyDescent="0.25">
      <c r="A176" s="50" t="s">
        <v>89</v>
      </c>
      <c r="B176" s="51" t="s">
        <v>71</v>
      </c>
      <c r="C176" s="51">
        <v>200</v>
      </c>
      <c r="D176" s="70">
        <v>4351.2</v>
      </c>
      <c r="E176" s="70">
        <v>3082.7</v>
      </c>
      <c r="F176" s="87"/>
      <c r="I176" s="90"/>
      <c r="J176" s="90"/>
      <c r="K176" s="90"/>
      <c r="L176" s="90"/>
    </row>
    <row r="177" spans="1:12" x14ac:dyDescent="0.25">
      <c r="A177" s="50" t="s">
        <v>91</v>
      </c>
      <c r="B177" s="51" t="s">
        <v>71</v>
      </c>
      <c r="C177" s="51">
        <v>800</v>
      </c>
      <c r="D177" s="70">
        <v>26</v>
      </c>
      <c r="E177" s="70">
        <v>26</v>
      </c>
      <c r="F177" s="87"/>
      <c r="I177" s="90"/>
      <c r="J177" s="90"/>
      <c r="K177" s="90"/>
      <c r="L177" s="90"/>
    </row>
    <row r="178" spans="1:12" ht="60" x14ac:dyDescent="0.25">
      <c r="A178" s="50" t="s">
        <v>140</v>
      </c>
      <c r="B178" s="56" t="s">
        <v>252</v>
      </c>
      <c r="C178" s="56"/>
      <c r="D178" s="70">
        <f>D179</f>
        <v>2234.5</v>
      </c>
      <c r="E178" s="70">
        <f>E179</f>
        <v>0</v>
      </c>
      <c r="F178" s="87"/>
      <c r="I178" s="90"/>
      <c r="J178" s="90"/>
      <c r="K178" s="90"/>
      <c r="L178" s="90"/>
    </row>
    <row r="179" spans="1:12" ht="75" x14ac:dyDescent="0.25">
      <c r="A179" s="49" t="s">
        <v>90</v>
      </c>
      <c r="B179" s="56" t="s">
        <v>252</v>
      </c>
      <c r="C179" s="56">
        <v>100</v>
      </c>
      <c r="D179" s="70">
        <v>2234.5</v>
      </c>
      <c r="E179" s="70">
        <v>0</v>
      </c>
      <c r="F179" s="87"/>
      <c r="I179" s="90"/>
      <c r="J179" s="90"/>
      <c r="K179" s="90"/>
      <c r="L179" s="90"/>
    </row>
    <row r="180" spans="1:12" x14ac:dyDescent="0.25">
      <c r="A180" s="15" t="s">
        <v>115</v>
      </c>
      <c r="B180" s="16" t="s">
        <v>122</v>
      </c>
      <c r="C180" s="16"/>
      <c r="D180" s="70">
        <f>D181</f>
        <v>1813</v>
      </c>
      <c r="E180" s="70">
        <f>E181</f>
        <v>1813</v>
      </c>
      <c r="F180" s="87"/>
      <c r="I180" s="90"/>
      <c r="J180" s="90"/>
      <c r="K180" s="90"/>
      <c r="L180" s="90"/>
    </row>
    <row r="181" spans="1:12" ht="75" x14ac:dyDescent="0.25">
      <c r="A181" s="15" t="s">
        <v>90</v>
      </c>
      <c r="B181" s="16" t="s">
        <v>122</v>
      </c>
      <c r="C181" s="16">
        <v>100</v>
      </c>
      <c r="D181" s="70">
        <v>1813</v>
      </c>
      <c r="E181" s="70">
        <v>1813</v>
      </c>
      <c r="F181" s="87"/>
      <c r="I181" s="90"/>
      <c r="J181" s="90"/>
      <c r="K181" s="90"/>
      <c r="L181" s="90"/>
    </row>
    <row r="182" spans="1:12" ht="135" x14ac:dyDescent="0.25">
      <c r="A182" s="17" t="s">
        <v>136</v>
      </c>
      <c r="B182" s="16" t="s">
        <v>72</v>
      </c>
      <c r="C182" s="16"/>
      <c r="D182" s="70">
        <f>D183</f>
        <v>118.8</v>
      </c>
      <c r="E182" s="70">
        <f>E183</f>
        <v>118.8</v>
      </c>
      <c r="F182" s="87"/>
      <c r="I182" s="90"/>
      <c r="J182" s="90"/>
      <c r="K182" s="90"/>
      <c r="L182" s="90"/>
    </row>
    <row r="183" spans="1:12" ht="30" x14ac:dyDescent="0.25">
      <c r="A183" s="17" t="s">
        <v>92</v>
      </c>
      <c r="B183" s="16" t="s">
        <v>72</v>
      </c>
      <c r="C183" s="16">
        <v>300</v>
      </c>
      <c r="D183" s="70">
        <v>118.8</v>
      </c>
      <c r="E183" s="70">
        <v>118.8</v>
      </c>
      <c r="F183" s="87"/>
      <c r="I183" s="90"/>
      <c r="J183" s="90"/>
      <c r="K183" s="90"/>
      <c r="L183" s="90"/>
    </row>
    <row r="184" spans="1:12" ht="60" x14ac:dyDescent="0.25">
      <c r="A184" s="17" t="s">
        <v>139</v>
      </c>
      <c r="B184" s="16" t="s">
        <v>149</v>
      </c>
      <c r="C184" s="16"/>
      <c r="D184" s="70">
        <f>D185</f>
        <v>2</v>
      </c>
      <c r="E184" s="70">
        <f>E185</f>
        <v>2</v>
      </c>
      <c r="F184" s="87"/>
      <c r="I184" s="90"/>
      <c r="J184" s="90"/>
      <c r="K184" s="90"/>
      <c r="L184" s="90"/>
    </row>
    <row r="185" spans="1:12" ht="75" x14ac:dyDescent="0.25">
      <c r="A185" s="17" t="s">
        <v>90</v>
      </c>
      <c r="B185" s="16" t="s">
        <v>149</v>
      </c>
      <c r="C185" s="16">
        <v>100</v>
      </c>
      <c r="D185" s="70">
        <v>2</v>
      </c>
      <c r="E185" s="70">
        <v>2</v>
      </c>
      <c r="F185" s="87"/>
      <c r="I185" s="90"/>
      <c r="J185" s="90"/>
      <c r="K185" s="90"/>
      <c r="L185" s="90"/>
    </row>
    <row r="186" spans="1:12" ht="75" x14ac:dyDescent="0.25">
      <c r="A186" s="17" t="s">
        <v>98</v>
      </c>
      <c r="B186" s="16" t="s">
        <v>73</v>
      </c>
      <c r="C186" s="16"/>
      <c r="D186" s="70">
        <f>D187+D188</f>
        <v>552</v>
      </c>
      <c r="E186" s="70">
        <f>E187+E188</f>
        <v>552</v>
      </c>
      <c r="F186" s="87"/>
      <c r="I186" s="90"/>
      <c r="J186" s="90"/>
      <c r="K186" s="90"/>
      <c r="L186" s="90"/>
    </row>
    <row r="187" spans="1:12" ht="75" x14ac:dyDescent="0.25">
      <c r="A187" s="17" t="s">
        <v>90</v>
      </c>
      <c r="B187" s="16" t="s">
        <v>73</v>
      </c>
      <c r="C187" s="16">
        <v>100</v>
      </c>
      <c r="D187" s="70">
        <v>449.8</v>
      </c>
      <c r="E187" s="70">
        <v>449.8</v>
      </c>
      <c r="F187" s="87"/>
      <c r="I187" s="90"/>
      <c r="J187" s="90"/>
      <c r="K187" s="90"/>
      <c r="L187" s="90"/>
    </row>
    <row r="188" spans="1:12" ht="30" x14ac:dyDescent="0.25">
      <c r="A188" s="15" t="s">
        <v>89</v>
      </c>
      <c r="B188" s="16" t="s">
        <v>73</v>
      </c>
      <c r="C188" s="16">
        <v>200</v>
      </c>
      <c r="D188" s="70">
        <v>102.2</v>
      </c>
      <c r="E188" s="70">
        <v>102.2</v>
      </c>
      <c r="F188" s="87"/>
      <c r="I188" s="90"/>
      <c r="J188" s="90"/>
      <c r="K188" s="90"/>
      <c r="L188" s="90"/>
    </row>
    <row r="189" spans="1:12" ht="75" x14ac:dyDescent="0.25">
      <c r="A189" s="17" t="s">
        <v>99</v>
      </c>
      <c r="B189" s="16" t="s">
        <v>74</v>
      </c>
      <c r="C189" s="16"/>
      <c r="D189" s="70">
        <f>D190+D191</f>
        <v>66</v>
      </c>
      <c r="E189" s="70">
        <f>E190+E191</f>
        <v>66</v>
      </c>
      <c r="F189" s="87"/>
      <c r="I189" s="90"/>
      <c r="J189" s="90"/>
      <c r="K189" s="90"/>
      <c r="L189" s="90"/>
    </row>
    <row r="190" spans="1:12" ht="75" x14ac:dyDescent="0.25">
      <c r="A190" s="17" t="s">
        <v>90</v>
      </c>
      <c r="B190" s="16" t="s">
        <v>74</v>
      </c>
      <c r="C190" s="16">
        <v>100</v>
      </c>
      <c r="D190" s="70">
        <v>32.1</v>
      </c>
      <c r="E190" s="70">
        <v>32.1</v>
      </c>
      <c r="F190" s="87"/>
      <c r="I190" s="90"/>
      <c r="J190" s="90"/>
      <c r="K190" s="90"/>
      <c r="L190" s="90"/>
    </row>
    <row r="191" spans="1:12" ht="30" x14ac:dyDescent="0.25">
      <c r="A191" s="15" t="s">
        <v>89</v>
      </c>
      <c r="B191" s="16" t="s">
        <v>74</v>
      </c>
      <c r="C191" s="16">
        <v>200</v>
      </c>
      <c r="D191" s="70">
        <v>33.9</v>
      </c>
      <c r="E191" s="70">
        <v>33.9</v>
      </c>
      <c r="F191" s="87"/>
      <c r="I191" s="90"/>
      <c r="J191" s="90"/>
      <c r="K191" s="90"/>
      <c r="L191" s="90"/>
    </row>
    <row r="192" spans="1:12" ht="90" x14ac:dyDescent="0.25">
      <c r="A192" s="15" t="s">
        <v>117</v>
      </c>
      <c r="B192" s="16" t="s">
        <v>75</v>
      </c>
      <c r="C192" s="16"/>
      <c r="D192" s="70">
        <f>D193</f>
        <v>1</v>
      </c>
      <c r="E192" s="70">
        <f>E193</f>
        <v>1</v>
      </c>
      <c r="F192" s="87"/>
      <c r="I192" s="90"/>
      <c r="J192" s="90"/>
      <c r="K192" s="90"/>
      <c r="L192" s="90"/>
    </row>
    <row r="193" spans="1:12" ht="30" x14ac:dyDescent="0.25">
      <c r="A193" s="15" t="s">
        <v>89</v>
      </c>
      <c r="B193" s="16" t="s">
        <v>75</v>
      </c>
      <c r="C193" s="16">
        <v>200</v>
      </c>
      <c r="D193" s="70">
        <v>1</v>
      </c>
      <c r="E193" s="70">
        <v>1</v>
      </c>
      <c r="F193" s="87"/>
      <c r="I193" s="90"/>
      <c r="J193" s="90"/>
      <c r="K193" s="90"/>
      <c r="L193" s="90"/>
    </row>
    <row r="194" spans="1:12" ht="60" x14ac:dyDescent="0.25">
      <c r="A194" s="50" t="s">
        <v>309</v>
      </c>
      <c r="B194" s="16" t="s">
        <v>76</v>
      </c>
      <c r="C194" s="16"/>
      <c r="D194" s="70">
        <f>D195</f>
        <v>457.8</v>
      </c>
      <c r="E194" s="79">
        <f>E195</f>
        <v>475.2</v>
      </c>
      <c r="F194" s="102"/>
      <c r="I194" s="90"/>
      <c r="J194" s="90"/>
      <c r="K194" s="90"/>
      <c r="L194" s="90"/>
    </row>
    <row r="195" spans="1:12" x14ac:dyDescent="0.25">
      <c r="A195" s="17" t="s">
        <v>93</v>
      </c>
      <c r="B195" s="16" t="s">
        <v>76</v>
      </c>
      <c r="C195" s="16">
        <v>500</v>
      </c>
      <c r="D195" s="70">
        <v>457.8</v>
      </c>
      <c r="E195" s="79">
        <v>475.2</v>
      </c>
      <c r="F195" s="102"/>
      <c r="I195" s="90"/>
      <c r="J195" s="90"/>
      <c r="K195" s="90"/>
      <c r="L195" s="90"/>
    </row>
    <row r="196" spans="1:12" ht="75" x14ac:dyDescent="0.25">
      <c r="A196" s="17" t="s">
        <v>304</v>
      </c>
      <c r="B196" s="16" t="s">
        <v>142</v>
      </c>
      <c r="C196" s="16"/>
      <c r="D196" s="70">
        <f>D197</f>
        <v>1.7</v>
      </c>
      <c r="E196" s="70">
        <f>E197</f>
        <v>1.7</v>
      </c>
      <c r="F196" s="87"/>
      <c r="I196" s="90"/>
      <c r="J196" s="90"/>
      <c r="K196" s="90"/>
      <c r="L196" s="90"/>
    </row>
    <row r="197" spans="1:12" ht="30" x14ac:dyDescent="0.25">
      <c r="A197" s="15" t="s">
        <v>89</v>
      </c>
      <c r="B197" s="16" t="s">
        <v>142</v>
      </c>
      <c r="C197" s="16">
        <v>200</v>
      </c>
      <c r="D197" s="70">
        <f>G197+I197</f>
        <v>1.7</v>
      </c>
      <c r="E197" s="70">
        <f>H197+J197</f>
        <v>1.7</v>
      </c>
      <c r="F197" s="87"/>
      <c r="G197">
        <v>2</v>
      </c>
      <c r="H197">
        <v>2</v>
      </c>
      <c r="I197" s="90">
        <v>-0.3</v>
      </c>
      <c r="J197" s="90">
        <v>-0.3</v>
      </c>
      <c r="K197" s="90"/>
      <c r="L197" s="90"/>
    </row>
    <row r="198" spans="1:12" ht="75" x14ac:dyDescent="0.25">
      <c r="A198" s="17" t="s">
        <v>137</v>
      </c>
      <c r="B198" s="16" t="s">
        <v>77</v>
      </c>
      <c r="C198" s="16"/>
      <c r="D198" s="70">
        <f>D199</f>
        <v>75</v>
      </c>
      <c r="E198" s="70">
        <f>E199</f>
        <v>75</v>
      </c>
      <c r="F198" s="87"/>
      <c r="I198" s="90"/>
      <c r="J198" s="90"/>
      <c r="K198" s="90"/>
      <c r="L198" s="90"/>
    </row>
    <row r="199" spans="1:12" ht="30" x14ac:dyDescent="0.25">
      <c r="A199" s="15" t="s">
        <v>89</v>
      </c>
      <c r="B199" s="16" t="s">
        <v>77</v>
      </c>
      <c r="C199" s="16">
        <v>200</v>
      </c>
      <c r="D199" s="70">
        <v>75</v>
      </c>
      <c r="E199" s="70">
        <v>75</v>
      </c>
      <c r="F199" s="87"/>
      <c r="I199" s="90"/>
      <c r="J199" s="90"/>
      <c r="K199" s="90"/>
      <c r="L199" s="90"/>
    </row>
    <row r="200" spans="1:12" ht="75" x14ac:dyDescent="0.25">
      <c r="A200" s="105" t="s">
        <v>325</v>
      </c>
      <c r="B200" s="56" t="s">
        <v>297</v>
      </c>
      <c r="C200" s="56"/>
      <c r="D200" s="70">
        <f>D201</f>
        <v>297</v>
      </c>
      <c r="E200" s="70">
        <v>0</v>
      </c>
      <c r="F200" s="87"/>
      <c r="I200" s="90"/>
      <c r="J200" s="90"/>
      <c r="K200" s="90"/>
      <c r="L200" s="90"/>
    </row>
    <row r="201" spans="1:12" ht="45" x14ac:dyDescent="0.25">
      <c r="A201" s="89" t="s">
        <v>88</v>
      </c>
      <c r="B201" s="56" t="s">
        <v>297</v>
      </c>
      <c r="C201" s="56">
        <v>600</v>
      </c>
      <c r="D201" s="70">
        <v>297</v>
      </c>
      <c r="E201" s="70">
        <v>0</v>
      </c>
      <c r="F201" s="87"/>
      <c r="I201" s="90"/>
      <c r="J201" s="90"/>
      <c r="K201" s="90"/>
      <c r="L201" s="90"/>
    </row>
    <row r="202" spans="1:12" ht="48" customHeight="1" x14ac:dyDescent="0.25">
      <c r="A202" s="18" t="s">
        <v>205</v>
      </c>
      <c r="B202" s="23" t="s">
        <v>187</v>
      </c>
      <c r="C202" s="23"/>
      <c r="D202" s="75">
        <f>D203</f>
        <v>9253.2999999999993</v>
      </c>
      <c r="E202" s="75">
        <f>E203</f>
        <v>7851</v>
      </c>
      <c r="F202" s="99"/>
      <c r="I202" s="90"/>
      <c r="J202" s="90"/>
      <c r="K202" s="90"/>
      <c r="L202" s="90"/>
    </row>
    <row r="203" spans="1:12" ht="45" x14ac:dyDescent="0.25">
      <c r="A203" s="17" t="s">
        <v>102</v>
      </c>
      <c r="B203" s="16" t="s">
        <v>188</v>
      </c>
      <c r="C203" s="16"/>
      <c r="D203" s="70">
        <f>D212+D204+D208+D210</f>
        <v>9253.2999999999993</v>
      </c>
      <c r="E203" s="70">
        <f>E212+E204+E208</f>
        <v>7851</v>
      </c>
      <c r="F203" s="87"/>
      <c r="I203" s="90"/>
      <c r="J203" s="90"/>
      <c r="K203" s="90"/>
      <c r="L203" s="90"/>
    </row>
    <row r="204" spans="1:12" ht="30" x14ac:dyDescent="0.25">
      <c r="A204" s="17" t="s">
        <v>79</v>
      </c>
      <c r="B204" s="16" t="s">
        <v>189</v>
      </c>
      <c r="C204" s="16"/>
      <c r="D204" s="70">
        <f>D205+D206+D207</f>
        <v>4491.3999999999996</v>
      </c>
      <c r="E204" s="70">
        <f>E205+E206+E207</f>
        <v>4222</v>
      </c>
      <c r="F204" s="87"/>
      <c r="I204" s="90"/>
      <c r="J204" s="90"/>
      <c r="K204" s="90"/>
      <c r="L204" s="90"/>
    </row>
    <row r="205" spans="1:12" ht="75" x14ac:dyDescent="0.25">
      <c r="A205" s="17" t="s">
        <v>90</v>
      </c>
      <c r="B205" s="16" t="s">
        <v>189</v>
      </c>
      <c r="C205" s="16">
        <v>100</v>
      </c>
      <c r="D205" s="70">
        <v>4208.8999999999996</v>
      </c>
      <c r="E205" s="70">
        <v>4208.8999999999996</v>
      </c>
      <c r="F205" s="87"/>
      <c r="I205" s="90"/>
      <c r="J205" s="90"/>
      <c r="K205" s="90"/>
      <c r="L205" s="90"/>
    </row>
    <row r="206" spans="1:12" ht="30" x14ac:dyDescent="0.25">
      <c r="A206" s="50" t="s">
        <v>89</v>
      </c>
      <c r="B206" s="51" t="s">
        <v>189</v>
      </c>
      <c r="C206" s="51">
        <v>200</v>
      </c>
      <c r="D206" s="70">
        <v>281</v>
      </c>
      <c r="E206" s="70">
        <v>11.6</v>
      </c>
      <c r="F206" s="87"/>
      <c r="I206" s="90"/>
      <c r="J206" s="90"/>
      <c r="K206" s="90"/>
      <c r="L206" s="90"/>
    </row>
    <row r="207" spans="1:12" x14ac:dyDescent="0.25">
      <c r="A207" s="50" t="s">
        <v>91</v>
      </c>
      <c r="B207" s="51" t="s">
        <v>189</v>
      </c>
      <c r="C207" s="51">
        <v>800</v>
      </c>
      <c r="D207" s="70">
        <v>1.5</v>
      </c>
      <c r="E207" s="70">
        <v>1.5</v>
      </c>
      <c r="F207" s="87"/>
      <c r="I207" s="90"/>
      <c r="J207" s="90"/>
      <c r="K207" s="90"/>
      <c r="L207" s="90"/>
    </row>
    <row r="208" spans="1:12" ht="60" x14ac:dyDescent="0.25">
      <c r="A208" s="50" t="s">
        <v>140</v>
      </c>
      <c r="B208" s="51" t="s">
        <v>253</v>
      </c>
      <c r="C208" s="51"/>
      <c r="D208" s="70">
        <f>D209</f>
        <v>110.9</v>
      </c>
      <c r="E208" s="70">
        <f>E209</f>
        <v>0</v>
      </c>
      <c r="F208" s="87"/>
      <c r="I208" s="90"/>
      <c r="J208" s="90"/>
      <c r="K208" s="90"/>
      <c r="L208" s="90"/>
    </row>
    <row r="209" spans="1:12" ht="75" x14ac:dyDescent="0.25">
      <c r="A209" s="49" t="s">
        <v>90</v>
      </c>
      <c r="B209" s="51" t="s">
        <v>253</v>
      </c>
      <c r="C209" s="51">
        <v>100</v>
      </c>
      <c r="D209" s="70">
        <v>110.9</v>
      </c>
      <c r="E209" s="70">
        <v>0</v>
      </c>
      <c r="F209" s="87"/>
      <c r="I209" s="90"/>
      <c r="J209" s="90"/>
      <c r="K209" s="90"/>
      <c r="L209" s="90"/>
    </row>
    <row r="210" spans="1:12" ht="30" x14ac:dyDescent="0.25">
      <c r="A210" s="49" t="s">
        <v>280</v>
      </c>
      <c r="B210" s="51" t="s">
        <v>281</v>
      </c>
      <c r="C210" s="51"/>
      <c r="D210" s="70">
        <f>D211</f>
        <v>879</v>
      </c>
      <c r="E210" s="70">
        <v>0</v>
      </c>
      <c r="F210" s="87"/>
      <c r="I210" s="90"/>
      <c r="J210" s="90"/>
      <c r="K210" s="90"/>
      <c r="L210" s="90"/>
    </row>
    <row r="211" spans="1:12" ht="30" x14ac:dyDescent="0.25">
      <c r="A211" s="50" t="s">
        <v>89</v>
      </c>
      <c r="B211" s="51" t="s">
        <v>281</v>
      </c>
      <c r="C211" s="51">
        <v>200</v>
      </c>
      <c r="D211" s="70">
        <v>879</v>
      </c>
      <c r="E211" s="70">
        <v>0</v>
      </c>
      <c r="F211" s="87"/>
      <c r="I211" s="90"/>
      <c r="J211" s="90"/>
      <c r="K211" s="90"/>
      <c r="L211" s="90"/>
    </row>
    <row r="212" spans="1:12" ht="45" customHeight="1" x14ac:dyDescent="0.25">
      <c r="A212" s="49" t="s">
        <v>178</v>
      </c>
      <c r="B212" s="16" t="s">
        <v>190</v>
      </c>
      <c r="C212" s="16"/>
      <c r="D212" s="70">
        <f>D213</f>
        <v>3772</v>
      </c>
      <c r="E212" s="72">
        <f>E213</f>
        <v>3629</v>
      </c>
      <c r="F212" s="101"/>
      <c r="I212" s="90"/>
      <c r="J212" s="90"/>
      <c r="K212" s="90"/>
      <c r="L212" s="90"/>
    </row>
    <row r="213" spans="1:12" x14ac:dyDescent="0.25">
      <c r="A213" s="15" t="s">
        <v>93</v>
      </c>
      <c r="B213" s="16" t="s">
        <v>190</v>
      </c>
      <c r="C213" s="16">
        <v>500</v>
      </c>
      <c r="D213" s="70">
        <v>3772</v>
      </c>
      <c r="E213" s="72">
        <v>3629</v>
      </c>
      <c r="F213" s="101"/>
      <c r="I213" s="90"/>
      <c r="J213" s="90"/>
      <c r="K213" s="90"/>
      <c r="L213" s="90"/>
    </row>
    <row r="214" spans="1:12" ht="45" x14ac:dyDescent="0.25">
      <c r="A214" s="58" t="s">
        <v>312</v>
      </c>
      <c r="B214" s="91" t="s">
        <v>313</v>
      </c>
      <c r="C214" s="16"/>
      <c r="D214" s="70">
        <f>D215</f>
        <v>72.599999999999994</v>
      </c>
      <c r="E214" s="72">
        <f>E215</f>
        <v>71.5</v>
      </c>
      <c r="F214" s="101"/>
      <c r="I214" s="90"/>
      <c r="J214" s="90"/>
      <c r="K214" s="90"/>
      <c r="L214" s="90"/>
    </row>
    <row r="215" spans="1:12" ht="60" x14ac:dyDescent="0.25">
      <c r="A215" s="50" t="s">
        <v>314</v>
      </c>
      <c r="B215" s="56" t="s">
        <v>315</v>
      </c>
      <c r="C215" s="16"/>
      <c r="D215" s="70">
        <f>D216+D218</f>
        <v>72.599999999999994</v>
      </c>
      <c r="E215" s="72">
        <f>E216+E218</f>
        <v>71.5</v>
      </c>
      <c r="F215" s="101"/>
      <c r="I215" s="90"/>
      <c r="J215" s="90"/>
      <c r="K215" s="90"/>
      <c r="L215" s="90"/>
    </row>
    <row r="216" spans="1:12" ht="60" x14ac:dyDescent="0.25">
      <c r="A216" s="92" t="s">
        <v>316</v>
      </c>
      <c r="B216" s="56" t="s">
        <v>317</v>
      </c>
      <c r="C216" s="56"/>
      <c r="D216" s="70">
        <f>D217</f>
        <v>66</v>
      </c>
      <c r="E216" s="72">
        <f>E217</f>
        <v>65</v>
      </c>
      <c r="F216" s="101"/>
      <c r="I216" s="90"/>
      <c r="J216" s="90"/>
      <c r="K216" s="90"/>
      <c r="L216" s="90"/>
    </row>
    <row r="217" spans="1:12" ht="45" x14ac:dyDescent="0.25">
      <c r="A217" s="50" t="s">
        <v>88</v>
      </c>
      <c r="B217" s="56" t="s">
        <v>317</v>
      </c>
      <c r="C217" s="56">
        <v>600</v>
      </c>
      <c r="D217" s="70">
        <f>I217</f>
        <v>66</v>
      </c>
      <c r="E217" s="72">
        <v>65</v>
      </c>
      <c r="F217" s="101"/>
      <c r="I217" s="90">
        <v>66</v>
      </c>
      <c r="J217" s="90"/>
      <c r="K217" s="90"/>
      <c r="L217" s="90"/>
    </row>
    <row r="218" spans="1:12" ht="60" x14ac:dyDescent="0.25">
      <c r="A218" s="92" t="s">
        <v>318</v>
      </c>
      <c r="B218" s="56" t="s">
        <v>319</v>
      </c>
      <c r="C218" s="56"/>
      <c r="D218" s="70">
        <f>D219</f>
        <v>6.6</v>
      </c>
      <c r="E218" s="72">
        <f>E219</f>
        <v>6.5</v>
      </c>
      <c r="F218" s="101"/>
      <c r="I218" s="90"/>
      <c r="J218" s="90"/>
      <c r="K218" s="90"/>
      <c r="L218" s="90"/>
    </row>
    <row r="219" spans="1:12" ht="45" x14ac:dyDescent="0.25">
      <c r="A219" s="50" t="s">
        <v>88</v>
      </c>
      <c r="B219" s="56" t="s">
        <v>319</v>
      </c>
      <c r="C219" s="56">
        <v>600</v>
      </c>
      <c r="D219" s="70">
        <f>I219</f>
        <v>6.6</v>
      </c>
      <c r="E219" s="72">
        <v>6.5</v>
      </c>
      <c r="F219" s="101"/>
      <c r="I219" s="90">
        <v>6.6</v>
      </c>
      <c r="J219" s="90"/>
      <c r="K219" s="90"/>
      <c r="L219" s="90"/>
    </row>
    <row r="220" spans="1:12" ht="57.75" x14ac:dyDescent="0.25">
      <c r="A220" s="52" t="s">
        <v>177</v>
      </c>
      <c r="B220" s="80" t="s">
        <v>160</v>
      </c>
      <c r="C220" s="54"/>
      <c r="D220" s="69">
        <f>D221+D231</f>
        <v>4014.2</v>
      </c>
      <c r="E220" s="69">
        <f>E221+E231</f>
        <v>1652.8</v>
      </c>
      <c r="F220" s="103"/>
      <c r="I220" s="90"/>
      <c r="J220" s="90"/>
      <c r="K220" s="90"/>
      <c r="L220" s="90"/>
    </row>
    <row r="221" spans="1:12" x14ac:dyDescent="0.25">
      <c r="A221" s="18" t="s">
        <v>206</v>
      </c>
      <c r="B221" s="51" t="s">
        <v>180</v>
      </c>
      <c r="C221" s="23"/>
      <c r="D221" s="75">
        <f>D222</f>
        <v>1029</v>
      </c>
      <c r="E221" s="75">
        <f>E222</f>
        <v>760.8</v>
      </c>
      <c r="F221" s="99"/>
      <c r="I221" s="90"/>
      <c r="J221" s="90"/>
      <c r="K221" s="90"/>
      <c r="L221" s="90"/>
    </row>
    <row r="222" spans="1:12" x14ac:dyDescent="0.25">
      <c r="A222" s="17" t="s">
        <v>5</v>
      </c>
      <c r="B222" s="51" t="s">
        <v>181</v>
      </c>
      <c r="C222" s="16"/>
      <c r="D222" s="70">
        <f>D223+D225+D229+D227</f>
        <v>1029</v>
      </c>
      <c r="E222" s="70">
        <f>E223+E225+E229</f>
        <v>760.8</v>
      </c>
      <c r="F222" s="87"/>
      <c r="I222" s="90"/>
      <c r="J222" s="90"/>
      <c r="K222" s="90"/>
      <c r="L222" s="90"/>
    </row>
    <row r="223" spans="1:12" ht="45" x14ac:dyDescent="0.25">
      <c r="A223" s="17" t="s">
        <v>119</v>
      </c>
      <c r="B223" s="51" t="s">
        <v>182</v>
      </c>
      <c r="C223" s="16"/>
      <c r="D223" s="70">
        <f>D224</f>
        <v>799</v>
      </c>
      <c r="E223" s="70">
        <f>E224</f>
        <v>740.8</v>
      </c>
      <c r="F223" s="87"/>
      <c r="I223" s="90"/>
      <c r="J223" s="90"/>
      <c r="K223" s="90"/>
      <c r="L223" s="90"/>
    </row>
    <row r="224" spans="1:12" ht="45" x14ac:dyDescent="0.25">
      <c r="A224" s="15" t="s">
        <v>88</v>
      </c>
      <c r="B224" s="51" t="s">
        <v>182</v>
      </c>
      <c r="C224" s="16">
        <v>600</v>
      </c>
      <c r="D224" s="70">
        <v>799</v>
      </c>
      <c r="E224" s="70">
        <v>740.8</v>
      </c>
      <c r="F224" s="87"/>
      <c r="I224" s="90"/>
      <c r="J224" s="90"/>
      <c r="K224" s="90"/>
      <c r="L224" s="90"/>
    </row>
    <row r="225" spans="1:12" x14ac:dyDescent="0.25">
      <c r="A225" s="49" t="s">
        <v>249</v>
      </c>
      <c r="B225" s="51" t="s">
        <v>250</v>
      </c>
      <c r="C225" s="51"/>
      <c r="D225" s="70">
        <f>D226</f>
        <v>200</v>
      </c>
      <c r="E225" s="70">
        <f>E226</f>
        <v>0</v>
      </c>
      <c r="F225" s="87"/>
      <c r="I225" s="90"/>
      <c r="J225" s="90"/>
      <c r="K225" s="90"/>
      <c r="L225" s="90"/>
    </row>
    <row r="226" spans="1:12" ht="45" x14ac:dyDescent="0.25">
      <c r="A226" s="50" t="s">
        <v>88</v>
      </c>
      <c r="B226" s="51" t="s">
        <v>250</v>
      </c>
      <c r="C226" s="51">
        <v>600</v>
      </c>
      <c r="D226" s="70">
        <v>200</v>
      </c>
      <c r="E226" s="70">
        <v>0</v>
      </c>
      <c r="F226" s="87"/>
      <c r="I226" s="90"/>
      <c r="J226" s="90"/>
      <c r="K226" s="90"/>
      <c r="L226" s="90"/>
    </row>
    <row r="227" spans="1:12" ht="75" x14ac:dyDescent="0.25">
      <c r="A227" s="50" t="s">
        <v>295</v>
      </c>
      <c r="B227" s="56" t="s">
        <v>296</v>
      </c>
      <c r="C227" s="56"/>
      <c r="D227" s="70">
        <f>D228</f>
        <v>10</v>
      </c>
      <c r="E227" s="70">
        <v>0</v>
      </c>
      <c r="F227" s="87"/>
      <c r="I227" s="90"/>
      <c r="J227" s="90"/>
      <c r="K227" s="90"/>
      <c r="L227" s="90"/>
    </row>
    <row r="228" spans="1:12" ht="30" x14ac:dyDescent="0.25">
      <c r="A228" s="88" t="s">
        <v>92</v>
      </c>
      <c r="B228" s="56" t="s">
        <v>296</v>
      </c>
      <c r="C228" s="56">
        <v>300</v>
      </c>
      <c r="D228" s="70">
        <v>10</v>
      </c>
      <c r="E228" s="70">
        <v>0</v>
      </c>
      <c r="F228" s="87"/>
      <c r="I228" s="90"/>
      <c r="J228" s="90"/>
      <c r="K228" s="90"/>
      <c r="L228" s="90"/>
    </row>
    <row r="229" spans="1:12" ht="60" x14ac:dyDescent="0.25">
      <c r="A229" s="50" t="s">
        <v>276</v>
      </c>
      <c r="B229" s="51" t="s">
        <v>272</v>
      </c>
      <c r="C229" s="51"/>
      <c r="D229" s="70">
        <f>D230</f>
        <v>20</v>
      </c>
      <c r="E229" s="72">
        <f>E230</f>
        <v>20</v>
      </c>
      <c r="F229" s="101"/>
      <c r="I229" s="90"/>
      <c r="J229" s="90"/>
      <c r="K229" s="90"/>
      <c r="L229" s="90"/>
    </row>
    <row r="230" spans="1:12" ht="45" x14ac:dyDescent="0.25">
      <c r="A230" s="50" t="s">
        <v>88</v>
      </c>
      <c r="B230" s="51" t="s">
        <v>272</v>
      </c>
      <c r="C230" s="51">
        <v>600</v>
      </c>
      <c r="D230" s="70">
        <v>20</v>
      </c>
      <c r="E230" s="72">
        <v>20</v>
      </c>
      <c r="F230" s="101"/>
      <c r="I230" s="90"/>
      <c r="J230" s="90"/>
      <c r="K230" s="90"/>
      <c r="L230" s="90"/>
    </row>
    <row r="231" spans="1:12" ht="45" x14ac:dyDescent="0.25">
      <c r="A231" s="18" t="s">
        <v>210</v>
      </c>
      <c r="B231" s="51" t="s">
        <v>183</v>
      </c>
      <c r="C231" s="23"/>
      <c r="D231" s="75">
        <f>D232</f>
        <v>2985.2</v>
      </c>
      <c r="E231" s="75">
        <f>E232</f>
        <v>892</v>
      </c>
      <c r="F231" s="99"/>
      <c r="I231" s="90"/>
      <c r="J231" s="90"/>
      <c r="K231" s="90"/>
      <c r="L231" s="90"/>
    </row>
    <row r="232" spans="1:12" ht="30" x14ac:dyDescent="0.25">
      <c r="A232" s="17" t="s">
        <v>7</v>
      </c>
      <c r="B232" s="51" t="s">
        <v>184</v>
      </c>
      <c r="C232" s="16"/>
      <c r="D232" s="70">
        <f>D233+D235+D237</f>
        <v>2985.2</v>
      </c>
      <c r="E232" s="70">
        <f>E233+E235+E237</f>
        <v>892</v>
      </c>
      <c r="F232" s="87"/>
      <c r="I232" s="90"/>
      <c r="J232" s="90"/>
      <c r="K232" s="90"/>
      <c r="L232" s="90"/>
    </row>
    <row r="233" spans="1:12" ht="45" x14ac:dyDescent="0.25">
      <c r="A233" s="17" t="s">
        <v>119</v>
      </c>
      <c r="B233" s="51" t="s">
        <v>185</v>
      </c>
      <c r="C233" s="16"/>
      <c r="D233" s="70">
        <f>D234</f>
        <v>1091.2</v>
      </c>
      <c r="E233" s="70">
        <f>E234</f>
        <v>0</v>
      </c>
      <c r="F233" s="87"/>
      <c r="I233" s="90"/>
      <c r="J233" s="90"/>
      <c r="K233" s="90"/>
      <c r="L233" s="90"/>
    </row>
    <row r="234" spans="1:12" ht="45" x14ac:dyDescent="0.25">
      <c r="A234" s="15" t="s">
        <v>88</v>
      </c>
      <c r="B234" s="51" t="s">
        <v>185</v>
      </c>
      <c r="C234" s="16">
        <v>600</v>
      </c>
      <c r="D234" s="70">
        <v>1091.2</v>
      </c>
      <c r="E234" s="70">
        <v>0</v>
      </c>
      <c r="F234" s="87"/>
      <c r="I234" s="90"/>
      <c r="J234" s="90"/>
      <c r="K234" s="90"/>
      <c r="L234" s="90"/>
    </row>
    <row r="235" spans="1:12" ht="30" x14ac:dyDescent="0.25">
      <c r="A235" s="17" t="s">
        <v>27</v>
      </c>
      <c r="B235" s="51" t="s">
        <v>186</v>
      </c>
      <c r="C235" s="16"/>
      <c r="D235" s="70">
        <f>D236</f>
        <v>1764</v>
      </c>
      <c r="E235" s="70">
        <f>E236</f>
        <v>764</v>
      </c>
      <c r="F235" s="87"/>
      <c r="I235" s="90"/>
      <c r="J235" s="90"/>
      <c r="K235" s="90"/>
      <c r="L235" s="90"/>
    </row>
    <row r="236" spans="1:12" ht="45" x14ac:dyDescent="0.25">
      <c r="A236" s="15" t="s">
        <v>88</v>
      </c>
      <c r="B236" s="51" t="s">
        <v>186</v>
      </c>
      <c r="C236" s="16">
        <v>600</v>
      </c>
      <c r="D236" s="70">
        <v>1764</v>
      </c>
      <c r="E236" s="70">
        <v>764</v>
      </c>
      <c r="F236" s="87"/>
      <c r="I236" s="90"/>
      <c r="J236" s="90"/>
      <c r="K236" s="90"/>
      <c r="L236" s="90"/>
    </row>
    <row r="237" spans="1:12" ht="105" x14ac:dyDescent="0.25">
      <c r="A237" s="49" t="s">
        <v>207</v>
      </c>
      <c r="B237" s="51" t="s">
        <v>245</v>
      </c>
      <c r="C237" s="51"/>
      <c r="D237" s="70">
        <f>D238</f>
        <v>130</v>
      </c>
      <c r="E237" s="70">
        <f>E238</f>
        <v>128</v>
      </c>
      <c r="F237" s="87"/>
      <c r="I237" s="90"/>
      <c r="J237" s="90"/>
      <c r="K237" s="90"/>
      <c r="L237" s="90"/>
    </row>
    <row r="238" spans="1:12" ht="45" x14ac:dyDescent="0.25">
      <c r="A238" s="50" t="s">
        <v>88</v>
      </c>
      <c r="B238" s="51" t="s">
        <v>245</v>
      </c>
      <c r="C238" s="51">
        <v>600</v>
      </c>
      <c r="D238" s="70">
        <v>130</v>
      </c>
      <c r="E238" s="70">
        <v>128</v>
      </c>
      <c r="F238" s="87"/>
      <c r="I238" s="90"/>
      <c r="J238" s="90"/>
      <c r="K238" s="90"/>
      <c r="L238" s="90"/>
    </row>
    <row r="239" spans="1:12" ht="57.75" x14ac:dyDescent="0.25">
      <c r="A239" s="52" t="s">
        <v>257</v>
      </c>
      <c r="B239" s="83" t="s">
        <v>258</v>
      </c>
      <c r="C239" s="83"/>
      <c r="D239" s="70">
        <f t="shared" ref="D239:E242" si="2">D240</f>
        <v>5907.2</v>
      </c>
      <c r="E239" s="70">
        <f t="shared" si="2"/>
        <v>6563.6</v>
      </c>
      <c r="F239" s="87"/>
      <c r="I239" s="90"/>
      <c r="J239" s="90"/>
      <c r="K239" s="90"/>
      <c r="L239" s="90"/>
    </row>
    <row r="240" spans="1:12" ht="45" x14ac:dyDescent="0.25">
      <c r="A240" s="57" t="s">
        <v>259</v>
      </c>
      <c r="B240" s="56" t="s">
        <v>260</v>
      </c>
      <c r="C240" s="56"/>
      <c r="D240" s="70">
        <f t="shared" si="2"/>
        <v>5907.2</v>
      </c>
      <c r="E240" s="70">
        <f t="shared" si="2"/>
        <v>6563.6</v>
      </c>
      <c r="F240" s="87"/>
      <c r="I240" s="90"/>
      <c r="J240" s="90"/>
      <c r="K240" s="90"/>
      <c r="L240" s="90"/>
    </row>
    <row r="241" spans="1:12" ht="30" x14ac:dyDescent="0.25">
      <c r="A241" s="50" t="s">
        <v>222</v>
      </c>
      <c r="B241" s="56" t="s">
        <v>261</v>
      </c>
      <c r="C241" s="56"/>
      <c r="D241" s="70">
        <f t="shared" si="2"/>
        <v>5907.2</v>
      </c>
      <c r="E241" s="70">
        <f t="shared" si="2"/>
        <v>6563.6</v>
      </c>
      <c r="F241" s="87"/>
      <c r="I241" s="90"/>
      <c r="J241" s="90"/>
      <c r="K241" s="90"/>
      <c r="L241" s="90"/>
    </row>
    <row r="242" spans="1:12" ht="45" x14ac:dyDescent="0.25">
      <c r="A242" s="49" t="s">
        <v>262</v>
      </c>
      <c r="B242" s="56" t="s">
        <v>263</v>
      </c>
      <c r="C242" s="56"/>
      <c r="D242" s="70">
        <f t="shared" si="2"/>
        <v>5907.2</v>
      </c>
      <c r="E242" s="70">
        <f t="shared" si="2"/>
        <v>6563.6</v>
      </c>
      <c r="F242" s="87"/>
      <c r="I242" s="90"/>
      <c r="J242" s="90"/>
      <c r="K242" s="90"/>
      <c r="L242" s="90"/>
    </row>
    <row r="243" spans="1:12" ht="30" x14ac:dyDescent="0.25">
      <c r="A243" s="50" t="s">
        <v>89</v>
      </c>
      <c r="B243" s="56" t="s">
        <v>263</v>
      </c>
      <c r="C243" s="56">
        <v>200</v>
      </c>
      <c r="D243" s="70">
        <f>G243+I243</f>
        <v>5907.2</v>
      </c>
      <c r="E243" s="70">
        <f>H243+J243</f>
        <v>6563.6</v>
      </c>
      <c r="F243" s="87"/>
      <c r="G243">
        <v>5907</v>
      </c>
      <c r="H243">
        <v>6564</v>
      </c>
      <c r="I243" s="90">
        <v>0.2</v>
      </c>
      <c r="J243" s="90">
        <v>-0.4</v>
      </c>
      <c r="K243" s="90"/>
      <c r="L243" s="90"/>
    </row>
    <row r="244" spans="1:12" ht="43.5" x14ac:dyDescent="0.25">
      <c r="A244" s="24" t="s">
        <v>145</v>
      </c>
      <c r="B244" s="25" t="s">
        <v>146</v>
      </c>
      <c r="C244" s="9"/>
      <c r="D244" s="69">
        <f>D245</f>
        <v>1899.1</v>
      </c>
      <c r="E244" s="69">
        <f>E245</f>
        <v>1906.6</v>
      </c>
      <c r="F244" s="103"/>
      <c r="I244" s="90"/>
      <c r="J244" s="90"/>
      <c r="K244" s="90"/>
      <c r="L244" s="90"/>
    </row>
    <row r="245" spans="1:12" x14ac:dyDescent="0.25">
      <c r="A245" s="15" t="s">
        <v>113</v>
      </c>
      <c r="B245" s="16" t="s">
        <v>114</v>
      </c>
      <c r="C245" s="16"/>
      <c r="D245" s="70">
        <f>D248+D251+D247</f>
        <v>1899.1</v>
      </c>
      <c r="E245" s="70">
        <f>E248+E251+E247</f>
        <v>1906.6</v>
      </c>
      <c r="F245" s="87"/>
      <c r="I245" s="90"/>
      <c r="J245" s="90"/>
      <c r="K245" s="90"/>
      <c r="L245" s="90"/>
    </row>
    <row r="246" spans="1:12" ht="30" x14ac:dyDescent="0.25">
      <c r="A246" s="15" t="s">
        <v>244</v>
      </c>
      <c r="B246" s="16" t="s">
        <v>308</v>
      </c>
      <c r="C246" s="16"/>
      <c r="D246" s="70">
        <f>D247</f>
        <v>38.1</v>
      </c>
      <c r="E246" s="70">
        <f>E247</f>
        <v>45.599999999999994</v>
      </c>
      <c r="F246" s="87"/>
      <c r="I246" s="90"/>
      <c r="J246" s="90"/>
      <c r="K246" s="90"/>
      <c r="L246" s="90"/>
    </row>
    <row r="247" spans="1:12" x14ac:dyDescent="0.25">
      <c r="A247" s="50" t="s">
        <v>91</v>
      </c>
      <c r="B247" s="16" t="s">
        <v>308</v>
      </c>
      <c r="C247" s="16">
        <v>800</v>
      </c>
      <c r="D247" s="70">
        <f>G247+I247+K247</f>
        <v>38.1</v>
      </c>
      <c r="E247" s="70">
        <f>H247+J247+L247</f>
        <v>45.599999999999994</v>
      </c>
      <c r="F247" s="87"/>
      <c r="G247">
        <v>50</v>
      </c>
      <c r="H247">
        <v>50</v>
      </c>
      <c r="I247" s="90">
        <v>-11.8</v>
      </c>
      <c r="J247" s="90">
        <v>-11.7</v>
      </c>
      <c r="K247" s="90">
        <v>-0.1</v>
      </c>
      <c r="L247" s="90">
        <v>7.3</v>
      </c>
    </row>
    <row r="248" spans="1:12" ht="30" x14ac:dyDescent="0.25">
      <c r="A248" s="26" t="s">
        <v>105</v>
      </c>
      <c r="B248" s="27" t="s">
        <v>108</v>
      </c>
      <c r="C248" s="20"/>
      <c r="D248" s="71">
        <f>D249</f>
        <v>1164</v>
      </c>
      <c r="E248" s="71">
        <f>E249</f>
        <v>1164</v>
      </c>
      <c r="F248" s="104"/>
      <c r="I248" s="90"/>
      <c r="J248" s="90"/>
      <c r="K248" s="90"/>
      <c r="L248" s="90"/>
    </row>
    <row r="249" spans="1:12" ht="30" x14ac:dyDescent="0.25">
      <c r="A249" s="15" t="s">
        <v>104</v>
      </c>
      <c r="B249" s="20" t="s">
        <v>109</v>
      </c>
      <c r="C249" s="20"/>
      <c r="D249" s="72">
        <f>D250</f>
        <v>1164</v>
      </c>
      <c r="E249" s="72">
        <f>E250</f>
        <v>1164</v>
      </c>
      <c r="F249" s="101"/>
      <c r="I249" s="90"/>
      <c r="J249" s="90"/>
      <c r="K249" s="90"/>
      <c r="L249" s="90"/>
    </row>
    <row r="250" spans="1:12" ht="75" x14ac:dyDescent="0.25">
      <c r="A250" s="15" t="s">
        <v>90</v>
      </c>
      <c r="B250" s="20" t="s">
        <v>109</v>
      </c>
      <c r="C250" s="20" t="s">
        <v>107</v>
      </c>
      <c r="D250" s="72">
        <v>1164</v>
      </c>
      <c r="E250" s="72">
        <v>1164</v>
      </c>
      <c r="F250" s="101"/>
      <c r="I250" s="90"/>
      <c r="J250" s="90"/>
      <c r="K250" s="90"/>
      <c r="L250" s="90"/>
    </row>
    <row r="251" spans="1:12" ht="30" x14ac:dyDescent="0.25">
      <c r="A251" s="28" t="s">
        <v>106</v>
      </c>
      <c r="B251" s="27" t="s">
        <v>110</v>
      </c>
      <c r="C251" s="25"/>
      <c r="D251" s="71">
        <f>D252</f>
        <v>697</v>
      </c>
      <c r="E251" s="71">
        <f>E252</f>
        <v>697</v>
      </c>
      <c r="F251" s="104"/>
      <c r="I251" s="90"/>
      <c r="J251" s="90"/>
      <c r="K251" s="90"/>
      <c r="L251" s="90"/>
    </row>
    <row r="252" spans="1:12" ht="30" x14ac:dyDescent="0.25">
      <c r="A252" s="29" t="s">
        <v>104</v>
      </c>
      <c r="B252" s="20" t="s">
        <v>111</v>
      </c>
      <c r="C252" s="20"/>
      <c r="D252" s="72">
        <f>D253+D254+D255</f>
        <v>697</v>
      </c>
      <c r="E252" s="72">
        <f>E253+E254+E255</f>
        <v>697</v>
      </c>
      <c r="F252" s="101"/>
      <c r="I252" s="90"/>
      <c r="J252" s="90"/>
      <c r="K252" s="90"/>
      <c r="L252" s="90"/>
    </row>
    <row r="253" spans="1:12" ht="75" x14ac:dyDescent="0.25">
      <c r="A253" s="15" t="s">
        <v>90</v>
      </c>
      <c r="B253" s="20" t="s">
        <v>111</v>
      </c>
      <c r="C253" s="20" t="s">
        <v>107</v>
      </c>
      <c r="D253" s="72">
        <v>477</v>
      </c>
      <c r="E253" s="72">
        <v>477</v>
      </c>
      <c r="F253" s="101"/>
      <c r="I253" s="90"/>
      <c r="J253" s="90"/>
      <c r="K253" s="90"/>
      <c r="L253" s="90"/>
    </row>
    <row r="254" spans="1:12" ht="30" x14ac:dyDescent="0.25">
      <c r="A254" s="15" t="s">
        <v>89</v>
      </c>
      <c r="B254" s="20" t="s">
        <v>111</v>
      </c>
      <c r="C254" s="20" t="s">
        <v>112</v>
      </c>
      <c r="D254" s="72">
        <v>219</v>
      </c>
      <c r="E254" s="70">
        <v>219</v>
      </c>
      <c r="F254" s="87"/>
      <c r="I254" s="90"/>
      <c r="J254" s="90"/>
      <c r="K254" s="90"/>
      <c r="L254" s="90"/>
    </row>
    <row r="255" spans="1:12" x14ac:dyDescent="0.25">
      <c r="A255" s="50" t="s">
        <v>91</v>
      </c>
      <c r="B255" s="20" t="s">
        <v>111</v>
      </c>
      <c r="C255" s="20" t="s">
        <v>251</v>
      </c>
      <c r="D255" s="72">
        <v>1</v>
      </c>
      <c r="E255" s="70">
        <v>1</v>
      </c>
      <c r="F255" s="87"/>
      <c r="I255" s="90"/>
      <c r="J255" s="90"/>
      <c r="K255" s="90"/>
      <c r="L255" s="90"/>
    </row>
    <row r="256" spans="1:12" x14ac:dyDescent="0.25">
      <c r="A256" s="24" t="s">
        <v>156</v>
      </c>
      <c r="B256" s="25"/>
      <c r="C256" s="25"/>
      <c r="D256" s="69">
        <v>4405.7</v>
      </c>
      <c r="E256" s="74">
        <v>8203.1</v>
      </c>
      <c r="F256" s="98"/>
      <c r="I256" s="90"/>
      <c r="J256" s="90"/>
      <c r="K256" s="90"/>
      <c r="L256" s="90"/>
    </row>
    <row r="257" spans="1:12" x14ac:dyDescent="0.25">
      <c r="A257" s="30" t="s">
        <v>94</v>
      </c>
      <c r="B257" s="9"/>
      <c r="C257" s="9"/>
      <c r="D257" s="74">
        <f>D18+D72+D89+D106+D124+D158+D171+D220+D244+D256+D239</f>
        <v>381928.9</v>
      </c>
      <c r="E257" s="74">
        <f>E18+E72+E89+E106+E124+E158+E171+E220+E244+E256+E239</f>
        <v>367850.99999999994</v>
      </c>
      <c r="F257" s="98" t="s">
        <v>323</v>
      </c>
      <c r="I257" s="90"/>
      <c r="J257" s="90"/>
      <c r="K257" s="90"/>
      <c r="L257" s="90"/>
    </row>
    <row r="258" spans="1:12" x14ac:dyDescent="0.25">
      <c r="B258" s="61"/>
      <c r="D258" s="64"/>
      <c r="E258" s="65"/>
      <c r="F258" s="65"/>
      <c r="I258" s="90"/>
      <c r="J258" s="90"/>
      <c r="K258" s="90"/>
      <c r="L258" s="90"/>
    </row>
    <row r="259" spans="1:12" x14ac:dyDescent="0.25">
      <c r="D259" s="31"/>
      <c r="E259" s="31"/>
      <c r="F259" s="31"/>
    </row>
    <row r="260" spans="1:12" x14ac:dyDescent="0.25">
      <c r="E260" s="2"/>
      <c r="F260" s="2"/>
    </row>
    <row r="261" spans="1:12" x14ac:dyDescent="0.25">
      <c r="E261" s="2"/>
      <c r="F261" s="2"/>
    </row>
    <row r="262" spans="1:12" x14ac:dyDescent="0.25">
      <c r="E262" s="2"/>
      <c r="F262" s="2"/>
    </row>
    <row r="263" spans="1:12" x14ac:dyDescent="0.25">
      <c r="E263" s="2"/>
      <c r="F263" s="2"/>
    </row>
    <row r="264" spans="1:12" x14ac:dyDescent="0.25">
      <c r="E264" s="2"/>
      <c r="F264" s="2"/>
    </row>
    <row r="265" spans="1:12" x14ac:dyDescent="0.25">
      <c r="E265" s="2"/>
      <c r="F265" s="2"/>
    </row>
    <row r="266" spans="1:12" x14ac:dyDescent="0.25">
      <c r="E266" s="2"/>
      <c r="F266" s="2"/>
    </row>
    <row r="267" spans="1:12" x14ac:dyDescent="0.25">
      <c r="E267" s="2"/>
      <c r="F267" s="2"/>
    </row>
    <row r="268" spans="1:12" x14ac:dyDescent="0.25">
      <c r="E268" s="2"/>
      <c r="F268" s="2"/>
    </row>
    <row r="269" spans="1:12" x14ac:dyDescent="0.25">
      <c r="E269" s="2"/>
      <c r="F269" s="2"/>
    </row>
    <row r="270" spans="1:12" x14ac:dyDescent="0.25">
      <c r="E270" s="2"/>
      <c r="F270" s="2"/>
    </row>
    <row r="271" spans="1:12" x14ac:dyDescent="0.25">
      <c r="B271" s="60"/>
      <c r="D271" s="66"/>
      <c r="E271" s="67"/>
      <c r="F271" s="67"/>
    </row>
    <row r="272" spans="1:12" x14ac:dyDescent="0.25">
      <c r="E272" s="3"/>
      <c r="F272" s="3"/>
    </row>
    <row r="273" spans="2:6" x14ac:dyDescent="0.25">
      <c r="E273" s="3"/>
      <c r="F273" s="3"/>
    </row>
    <row r="274" spans="2:6" x14ac:dyDescent="0.25">
      <c r="B274" s="62"/>
      <c r="C274" s="62"/>
      <c r="D274" s="63"/>
      <c r="E274" s="63"/>
      <c r="F274" s="63"/>
    </row>
    <row r="275" spans="2:6" x14ac:dyDescent="0.25">
      <c r="D275" s="3"/>
    </row>
    <row r="276" spans="2:6" x14ac:dyDescent="0.25">
      <c r="B276" s="61"/>
      <c r="C276" s="61"/>
      <c r="D276" s="61"/>
      <c r="E276" s="68"/>
      <c r="F276" s="68"/>
    </row>
  </sheetData>
  <mergeCells count="14">
    <mergeCell ref="C1:E1"/>
    <mergeCell ref="B2:E2"/>
    <mergeCell ref="B3:E3"/>
    <mergeCell ref="B4:E4"/>
    <mergeCell ref="C6:E6"/>
    <mergeCell ref="K15:L15"/>
    <mergeCell ref="B7:E7"/>
    <mergeCell ref="B8:E8"/>
    <mergeCell ref="B9:E9"/>
    <mergeCell ref="D15:E15"/>
    <mergeCell ref="A12:E12"/>
    <mergeCell ref="A13:E13"/>
    <mergeCell ref="A14:E14"/>
    <mergeCell ref="A11:E11"/>
  </mergeCells>
  <phoneticPr fontId="13" type="noConversion"/>
  <pageMargins left="0.70866141732283472" right="0.19685039370078741" top="0.15748031496062992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0"/>
  <sheetViews>
    <sheetView topLeftCell="A46" workbookViewId="0">
      <selection activeCell="B64" sqref="B64:C70"/>
    </sheetView>
  </sheetViews>
  <sheetFormatPr defaultRowHeight="15" x14ac:dyDescent="0.25"/>
  <cols>
    <col min="1" max="1" width="74.28515625" customWidth="1"/>
    <col min="2" max="2" width="12.85546875" customWidth="1"/>
    <col min="3" max="3" width="12.42578125" customWidth="1"/>
  </cols>
  <sheetData>
    <row r="1" spans="1:4" x14ac:dyDescent="0.25">
      <c r="A1" s="41"/>
      <c r="B1" s="41">
        <v>2021</v>
      </c>
      <c r="C1" s="41">
        <v>2022</v>
      </c>
      <c r="D1" s="41"/>
    </row>
    <row r="2" spans="1:4" ht="43.5" x14ac:dyDescent="0.25">
      <c r="A2" s="48" t="s">
        <v>173</v>
      </c>
      <c r="B2" s="42" t="e">
        <f>B3+B6</f>
        <v>#REF!</v>
      </c>
      <c r="C2" s="42" t="e">
        <f>C3+C6</f>
        <v>#REF!</v>
      </c>
      <c r="D2" s="41"/>
    </row>
    <row r="3" spans="1:4" ht="30" x14ac:dyDescent="0.25">
      <c r="A3" s="5" t="s">
        <v>0</v>
      </c>
      <c r="B3" s="42" t="e">
        <f>B4+B5</f>
        <v>#REF!</v>
      </c>
      <c r="C3" s="42" t="e">
        <f>C4+C5</f>
        <v>#REF!</v>
      </c>
      <c r="D3" s="41"/>
    </row>
    <row r="4" spans="1:4" x14ac:dyDescent="0.25">
      <c r="A4" s="40" t="s">
        <v>126</v>
      </c>
      <c r="B4" s="42" t="e">
        <f>Лист1!D21+Лист1!#REF!+Лист1!D34+Лист1!#REF!+Лист1!#REF!+Лист1!#REF!+Лист1!#REF!+Лист1!#REF!+Лист1!#REF!+Лист1!D59</f>
        <v>#REF!</v>
      </c>
      <c r="C4" s="42" t="e">
        <f>Лист1!E21+Лист1!#REF!+Лист1!E34+Лист1!#REF!+Лист1!#REF!+Лист1!#REF!+Лист1!#REF!+Лист1!#REF!+Лист1!#REF!+Лист1!E59</f>
        <v>#REF!</v>
      </c>
      <c r="D4" s="41"/>
    </row>
    <row r="5" spans="1:4" x14ac:dyDescent="0.25">
      <c r="A5" s="40" t="s">
        <v>129</v>
      </c>
      <c r="B5" s="43" t="e">
        <f>Лист1!D23+Лист1!D25+Лист1!D27+Лист1!D38+Лист1!D40+Лист1!D42+Лист1!D44+Лист1!D48+Лист1!#REF!+Лист1!#REF!+Лист1!#REF!</f>
        <v>#REF!</v>
      </c>
      <c r="C5" s="43" t="e">
        <f>Лист1!E23+Лист1!E25+Лист1!E27+Лист1!E38+Лист1!E40+Лист1!E42+Лист1!E44+Лист1!E48+Лист1!#REF!+Лист1!#REF!+Лист1!#REF!</f>
        <v>#REF!</v>
      </c>
      <c r="D5" s="41"/>
    </row>
    <row r="6" spans="1:4" ht="60" x14ac:dyDescent="0.25">
      <c r="A6" s="5" t="s">
        <v>157</v>
      </c>
      <c r="B6" s="43">
        <f>B7</f>
        <v>4177.7</v>
      </c>
      <c r="C6" s="43">
        <f>C7</f>
        <v>869.5</v>
      </c>
      <c r="D6" s="41"/>
    </row>
    <row r="7" spans="1:4" x14ac:dyDescent="0.25">
      <c r="A7" s="40" t="s">
        <v>126</v>
      </c>
      <c r="B7" s="34">
        <f>Лист1!D66</f>
        <v>4177.7</v>
      </c>
      <c r="C7" s="34">
        <f>Лист1!E66</f>
        <v>869.5</v>
      </c>
      <c r="D7" s="41"/>
    </row>
    <row r="8" spans="1:4" ht="28.5" x14ac:dyDescent="0.25">
      <c r="A8" s="32" t="s">
        <v>171</v>
      </c>
      <c r="B8" s="43">
        <f>B9</f>
        <v>47183</v>
      </c>
      <c r="C8" s="43">
        <f>C9</f>
        <v>46441</v>
      </c>
      <c r="D8" s="41"/>
    </row>
    <row r="9" spans="1:4" x14ac:dyDescent="0.25">
      <c r="A9" s="40" t="s">
        <v>126</v>
      </c>
      <c r="B9" s="34">
        <f>Лист1!D72</f>
        <v>47183</v>
      </c>
      <c r="C9" s="34">
        <f>Лист1!E72</f>
        <v>46441</v>
      </c>
      <c r="D9" s="41"/>
    </row>
    <row r="10" spans="1:4" ht="42.75" x14ac:dyDescent="0.25">
      <c r="A10" s="32" t="s">
        <v>172</v>
      </c>
      <c r="B10" s="42" t="e">
        <f>B11+B14+B16</f>
        <v>#REF!</v>
      </c>
      <c r="C10" s="42" t="e">
        <f>C11+C14+C16</f>
        <v>#REF!</v>
      </c>
      <c r="D10" s="41"/>
    </row>
    <row r="11" spans="1:4" ht="30" x14ac:dyDescent="0.25">
      <c r="A11" s="5" t="s">
        <v>12</v>
      </c>
      <c r="B11" s="42" t="e">
        <f>B12+B13</f>
        <v>#REF!</v>
      </c>
      <c r="C11" s="42" t="e">
        <f>C12+C13</f>
        <v>#REF!</v>
      </c>
      <c r="D11" s="41"/>
    </row>
    <row r="12" spans="1:4" x14ac:dyDescent="0.25">
      <c r="A12" s="40" t="s">
        <v>126</v>
      </c>
      <c r="B12" s="42" t="e">
        <f>Лист1!#REF!+Лист1!#REF!</f>
        <v>#REF!</v>
      </c>
      <c r="C12" s="42" t="e">
        <f>Лист1!#REF!+Лист1!#REF!</f>
        <v>#REF!</v>
      </c>
      <c r="D12" s="41"/>
    </row>
    <row r="13" spans="1:4" x14ac:dyDescent="0.25">
      <c r="A13" s="40" t="s">
        <v>129</v>
      </c>
      <c r="B13" s="43">
        <v>0</v>
      </c>
      <c r="C13" s="43">
        <v>0</v>
      </c>
      <c r="D13" s="41"/>
    </row>
    <row r="14" spans="1:4" ht="30" x14ac:dyDescent="0.25">
      <c r="A14" s="5" t="s">
        <v>13</v>
      </c>
      <c r="B14" s="43">
        <f>B15</f>
        <v>0</v>
      </c>
      <c r="C14" s="43">
        <f>C15</f>
        <v>0</v>
      </c>
      <c r="D14" s="41"/>
    </row>
    <row r="15" spans="1:4" x14ac:dyDescent="0.25">
      <c r="A15" s="40" t="s">
        <v>126</v>
      </c>
      <c r="B15" s="34">
        <v>0</v>
      </c>
      <c r="C15" s="34">
        <v>0</v>
      </c>
      <c r="D15" s="41"/>
    </row>
    <row r="16" spans="1:4" ht="60" x14ac:dyDescent="0.25">
      <c r="A16" s="5" t="s">
        <v>158</v>
      </c>
      <c r="B16" s="34">
        <f>B17</f>
        <v>2424.8000000000002</v>
      </c>
      <c r="C16" s="34">
        <f>C17</f>
        <v>2279</v>
      </c>
      <c r="D16" s="41"/>
    </row>
    <row r="17" spans="1:4" x14ac:dyDescent="0.25">
      <c r="A17" s="40" t="s">
        <v>126</v>
      </c>
      <c r="B17" s="34">
        <f>Лист1!D100</f>
        <v>2424.8000000000002</v>
      </c>
      <c r="C17" s="34">
        <f>Лист1!E100</f>
        <v>2279</v>
      </c>
      <c r="D17" s="41"/>
    </row>
    <row r="18" spans="1:4" ht="28.5" x14ac:dyDescent="0.25">
      <c r="A18" s="32" t="s">
        <v>169</v>
      </c>
      <c r="B18" s="36" t="e">
        <f>B19</f>
        <v>#REF!</v>
      </c>
      <c r="C18" s="36" t="e">
        <f>C19</f>
        <v>#REF!</v>
      </c>
      <c r="D18" s="41"/>
    </row>
    <row r="19" spans="1:4" ht="45" x14ac:dyDescent="0.25">
      <c r="A19" s="5" t="s">
        <v>100</v>
      </c>
      <c r="B19" s="43" t="e">
        <f>B20+B21</f>
        <v>#REF!</v>
      </c>
      <c r="C19" s="43" t="e">
        <f>C20+C21</f>
        <v>#REF!</v>
      </c>
      <c r="D19" s="41"/>
    </row>
    <row r="20" spans="1:4" x14ac:dyDescent="0.25">
      <c r="A20" s="40" t="s">
        <v>126</v>
      </c>
      <c r="B20" s="34" t="e">
        <f>Лист1!#REF!+Лист1!D119</f>
        <v>#REF!</v>
      </c>
      <c r="C20" s="34" t="e">
        <f>Лист1!#REF!+Лист1!E119</f>
        <v>#REF!</v>
      </c>
      <c r="D20" s="41"/>
    </row>
    <row r="21" spans="1:4" x14ac:dyDescent="0.25">
      <c r="A21" s="40" t="s">
        <v>130</v>
      </c>
      <c r="B21" s="34">
        <f>Лист1!D112</f>
        <v>61</v>
      </c>
      <c r="C21" s="34">
        <f>Лист1!E112</f>
        <v>60</v>
      </c>
      <c r="D21" s="41"/>
    </row>
    <row r="22" spans="1:4" ht="42.75" x14ac:dyDescent="0.25">
      <c r="A22" s="32" t="s">
        <v>168</v>
      </c>
      <c r="B22" s="42" t="e">
        <f>B23+B28</f>
        <v>#REF!</v>
      </c>
      <c r="C22" s="42" t="e">
        <f>C23+C28</f>
        <v>#REF!</v>
      </c>
      <c r="D22" s="41"/>
    </row>
    <row r="23" spans="1:4" ht="45" x14ac:dyDescent="0.25">
      <c r="A23" s="5" t="s">
        <v>14</v>
      </c>
      <c r="B23" s="42" t="e">
        <f>B24+B25+B27+B26</f>
        <v>#REF!</v>
      </c>
      <c r="C23" s="42" t="e">
        <f>C24+C25+C27+C26</f>
        <v>#REF!</v>
      </c>
      <c r="D23" s="41"/>
    </row>
    <row r="24" spans="1:4" x14ac:dyDescent="0.25">
      <c r="A24" s="40" t="s">
        <v>126</v>
      </c>
      <c r="B24" s="34" t="e">
        <f>Лист1!D139+Лист1!#REF!</f>
        <v>#REF!</v>
      </c>
      <c r="C24" s="34" t="e">
        <f>Лист1!E139+Лист1!#REF!</f>
        <v>#REF!</v>
      </c>
      <c r="D24" s="41"/>
    </row>
    <row r="25" spans="1:4" x14ac:dyDescent="0.25">
      <c r="A25" s="40" t="s">
        <v>129</v>
      </c>
      <c r="B25" s="34">
        <f>Лист1!D131</f>
        <v>250</v>
      </c>
      <c r="C25" s="34">
        <f>Лист1!E131</f>
        <v>250</v>
      </c>
      <c r="D25" s="41"/>
    </row>
    <row r="26" spans="1:4" x14ac:dyDescent="0.25">
      <c r="A26" s="40" t="s">
        <v>166</v>
      </c>
      <c r="B26" s="34">
        <f>Лист1!D143</f>
        <v>1530.5</v>
      </c>
      <c r="C26" s="34">
        <f>Лист1!E143</f>
        <v>816.30000000000007</v>
      </c>
      <c r="D26" s="41"/>
    </row>
    <row r="27" spans="1:4" x14ac:dyDescent="0.25">
      <c r="A27" s="40" t="s">
        <v>128</v>
      </c>
      <c r="B27" s="34"/>
      <c r="C27" s="34"/>
      <c r="D27" s="41"/>
    </row>
    <row r="28" spans="1:4" x14ac:dyDescent="0.25">
      <c r="A28" s="5" t="s">
        <v>16</v>
      </c>
      <c r="B28" s="34" t="e">
        <f>B29+B30+B32+B31</f>
        <v>#REF!</v>
      </c>
      <c r="C28" s="34" t="e">
        <f>C29+C30+C32+C31</f>
        <v>#REF!</v>
      </c>
      <c r="D28" s="41"/>
    </row>
    <row r="29" spans="1:4" x14ac:dyDescent="0.25">
      <c r="A29" s="40" t="s">
        <v>126</v>
      </c>
      <c r="B29" s="34" t="e">
        <f>Лист1!#REF!</f>
        <v>#REF!</v>
      </c>
      <c r="C29" s="34" t="e">
        <f>Лист1!#REF!</f>
        <v>#REF!</v>
      </c>
      <c r="D29" s="41"/>
    </row>
    <row r="30" spans="1:4" x14ac:dyDescent="0.25">
      <c r="A30" s="40" t="s">
        <v>129</v>
      </c>
      <c r="B30" s="34" t="e">
        <f>Лист1!D154+Лист1!#REF!+Лист1!#REF!</f>
        <v>#REF!</v>
      </c>
      <c r="C30" s="34" t="e">
        <f>Лист1!E154+Лист1!#REF!+Лист1!#REF!</f>
        <v>#REF!</v>
      </c>
      <c r="D30" s="41"/>
    </row>
    <row r="31" spans="1:4" x14ac:dyDescent="0.25">
      <c r="A31" s="40" t="s">
        <v>167</v>
      </c>
      <c r="B31" s="34" t="e">
        <f>Лист1!#REF!</f>
        <v>#REF!</v>
      </c>
      <c r="C31" s="34" t="e">
        <f>Лист1!#REF!</f>
        <v>#REF!</v>
      </c>
      <c r="D31" s="41"/>
    </row>
    <row r="32" spans="1:4" x14ac:dyDescent="0.25">
      <c r="A32" s="40" t="s">
        <v>128</v>
      </c>
      <c r="B32" s="34"/>
      <c r="C32" s="34"/>
      <c r="D32" s="41"/>
    </row>
    <row r="33" spans="1:4" ht="42.75" x14ac:dyDescent="0.25">
      <c r="A33" s="32" t="s">
        <v>165</v>
      </c>
      <c r="B33" s="34" t="e">
        <f>B34+B38+B40</f>
        <v>#REF!</v>
      </c>
      <c r="C33" s="34" t="e">
        <f>C34+C38+C40</f>
        <v>#REF!</v>
      </c>
      <c r="D33" s="41"/>
    </row>
    <row r="34" spans="1:4" ht="45" x14ac:dyDescent="0.25">
      <c r="A34" s="5" t="s">
        <v>18</v>
      </c>
      <c r="B34" s="34" t="e">
        <f>B35+B36+B37</f>
        <v>#REF!</v>
      </c>
      <c r="C34" s="34" t="e">
        <f>C35+C36+C37</f>
        <v>#REF!</v>
      </c>
      <c r="D34" s="41"/>
    </row>
    <row r="35" spans="1:4" x14ac:dyDescent="0.25">
      <c r="A35" s="40" t="s">
        <v>126</v>
      </c>
      <c r="B35" s="34" t="e">
        <f>Лист1!D161+Лист1!D163+Лист1!#REF!+Лист1!D169</f>
        <v>#REF!</v>
      </c>
      <c r="C35" s="34" t="e">
        <f>Лист1!E161+Лист1!E163+Лист1!#REF!+Лист1!E169</f>
        <v>#REF!</v>
      </c>
      <c r="D35" s="41"/>
    </row>
    <row r="36" spans="1:4" x14ac:dyDescent="0.25">
      <c r="A36" s="40" t="s">
        <v>129</v>
      </c>
      <c r="B36" s="34">
        <f>Лист1!D165</f>
        <v>27947</v>
      </c>
      <c r="C36" s="34">
        <f>Лист1!E165</f>
        <v>28576</v>
      </c>
      <c r="D36" s="41"/>
    </row>
    <row r="37" spans="1:4" x14ac:dyDescent="0.25">
      <c r="A37" s="40" t="s">
        <v>128</v>
      </c>
      <c r="B37" s="34">
        <f>Лист1!D167</f>
        <v>14748</v>
      </c>
      <c r="C37" s="34">
        <f>Лист1!E167</f>
        <v>14748</v>
      </c>
      <c r="D37" s="41"/>
    </row>
    <row r="38" spans="1:4" ht="30" x14ac:dyDescent="0.25">
      <c r="A38" s="5" t="s">
        <v>20</v>
      </c>
      <c r="B38" s="34" t="e">
        <f>B39</f>
        <v>#REF!</v>
      </c>
      <c r="C38" s="34" t="e">
        <f>C39</f>
        <v>#REF!</v>
      </c>
      <c r="D38" s="41"/>
    </row>
    <row r="39" spans="1:4" x14ac:dyDescent="0.25">
      <c r="A39" s="40" t="s">
        <v>126</v>
      </c>
      <c r="B39" s="34" t="e">
        <f>Лист1!#REF!</f>
        <v>#REF!</v>
      </c>
      <c r="C39" s="34" t="e">
        <f>Лист1!#REF!</f>
        <v>#REF!</v>
      </c>
      <c r="D39" s="41"/>
    </row>
    <row r="40" spans="1:4" ht="45" x14ac:dyDescent="0.25">
      <c r="A40" s="5" t="s">
        <v>21</v>
      </c>
      <c r="B40" s="34" t="e">
        <f>B41+B42</f>
        <v>#REF!</v>
      </c>
      <c r="C40" s="34" t="e">
        <f>C41+C42</f>
        <v>#REF!</v>
      </c>
      <c r="D40" s="41"/>
    </row>
    <row r="41" spans="1:4" x14ac:dyDescent="0.25">
      <c r="A41" s="40" t="s">
        <v>126</v>
      </c>
      <c r="B41" s="34" t="e">
        <f>Лист1!#REF!</f>
        <v>#REF!</v>
      </c>
      <c r="C41" s="34" t="e">
        <f>Лист1!#REF!</f>
        <v>#REF!</v>
      </c>
      <c r="D41" s="41"/>
    </row>
    <row r="42" spans="1:4" x14ac:dyDescent="0.25">
      <c r="A42" s="40" t="s">
        <v>129</v>
      </c>
      <c r="B42" s="34" t="e">
        <f>Лист1!#REF!</f>
        <v>#REF!</v>
      </c>
      <c r="C42" s="34" t="e">
        <f>Лист1!#REF!</f>
        <v>#REF!</v>
      </c>
      <c r="D42" s="41"/>
    </row>
    <row r="43" spans="1:4" ht="71.25" x14ac:dyDescent="0.25">
      <c r="A43" s="38" t="s">
        <v>164</v>
      </c>
      <c r="B43" s="34" t="e">
        <f>B44+B49+B51+B54</f>
        <v>#REF!</v>
      </c>
      <c r="C43" s="34" t="e">
        <f>C44+C49+C51+C54</f>
        <v>#REF!</v>
      </c>
      <c r="D43" s="41"/>
    </row>
    <row r="44" spans="1:4" ht="30" x14ac:dyDescent="0.25">
      <c r="A44" s="1" t="s">
        <v>22</v>
      </c>
      <c r="B44" s="34" t="e">
        <f>B45+B46+B47+B48</f>
        <v>#REF!</v>
      </c>
      <c r="C44" s="34" t="e">
        <f>C45+C46+C47+C48</f>
        <v>#REF!</v>
      </c>
      <c r="D44" s="41"/>
    </row>
    <row r="45" spans="1:4" x14ac:dyDescent="0.25">
      <c r="A45" s="40" t="s">
        <v>126</v>
      </c>
      <c r="B45" s="34" t="e">
        <f>Лист1!D174+Лист1!#REF!+Лист1!D180+Лист1!#REF!</f>
        <v>#REF!</v>
      </c>
      <c r="C45" s="34" t="e">
        <f>Лист1!E174+Лист1!#REF!+Лист1!E180+Лист1!#REF!</f>
        <v>#REF!</v>
      </c>
      <c r="D45" s="41"/>
    </row>
    <row r="46" spans="1:4" x14ac:dyDescent="0.25">
      <c r="A46" s="40" t="s">
        <v>129</v>
      </c>
      <c r="B46" s="34" t="e">
        <f>Лист1!D182+Лист1!D185+Лист1!D186+Лист1!D189+Лист1!D192+Лист1!#REF!</f>
        <v>#REF!</v>
      </c>
      <c r="C46" s="34" t="e">
        <f>Лист1!E182+Лист1!E185+Лист1!E186+Лист1!E189+Лист1!E192+Лист1!#REF!</f>
        <v>#REF!</v>
      </c>
      <c r="D46" s="41"/>
    </row>
    <row r="47" spans="1:4" x14ac:dyDescent="0.25">
      <c r="A47" s="40" t="s">
        <v>127</v>
      </c>
      <c r="B47" s="34">
        <f>Лист1!D194+Лист1!D196</f>
        <v>459.5</v>
      </c>
      <c r="C47" s="34">
        <f>Лист1!E194+Лист1!E196</f>
        <v>476.9</v>
      </c>
      <c r="D47" s="41"/>
    </row>
    <row r="48" spans="1:4" x14ac:dyDescent="0.25">
      <c r="A48" s="40" t="s">
        <v>128</v>
      </c>
      <c r="B48" s="34">
        <f>Лист1!D198</f>
        <v>75</v>
      </c>
      <c r="C48" s="34">
        <f>Лист1!E198</f>
        <v>75</v>
      </c>
      <c r="D48" s="41"/>
    </row>
    <row r="49" spans="1:4" ht="30" x14ac:dyDescent="0.25">
      <c r="A49" s="1" t="s">
        <v>24</v>
      </c>
      <c r="B49" s="34">
        <f>B50</f>
        <v>0</v>
      </c>
      <c r="C49" s="34">
        <f>C50</f>
        <v>0</v>
      </c>
      <c r="D49" s="41"/>
    </row>
    <row r="50" spans="1:4" x14ac:dyDescent="0.25">
      <c r="A50" s="40" t="s">
        <v>126</v>
      </c>
      <c r="B50" s="34">
        <v>0</v>
      </c>
      <c r="C50" s="34">
        <v>0</v>
      </c>
      <c r="D50" s="41"/>
    </row>
    <row r="51" spans="1:4" ht="30" x14ac:dyDescent="0.25">
      <c r="A51" s="1" t="s">
        <v>101</v>
      </c>
      <c r="B51" s="34" t="e">
        <f>B52+B53</f>
        <v>#REF!</v>
      </c>
      <c r="C51" s="34" t="e">
        <f>C52+C53</f>
        <v>#REF!</v>
      </c>
      <c r="D51" s="41"/>
    </row>
    <row r="52" spans="1:4" x14ac:dyDescent="0.25">
      <c r="A52" s="40" t="s">
        <v>126</v>
      </c>
      <c r="B52" s="34" t="e">
        <f>Лист1!D204+Лист1!#REF!</f>
        <v>#REF!</v>
      </c>
      <c r="C52" s="34" t="e">
        <f>Лист1!E204+Лист1!#REF!</f>
        <v>#REF!</v>
      </c>
      <c r="D52" s="41"/>
    </row>
    <row r="53" spans="1:4" x14ac:dyDescent="0.25">
      <c r="A53" s="40" t="s">
        <v>129</v>
      </c>
      <c r="B53" s="34">
        <f>Лист1!D212</f>
        <v>3772</v>
      </c>
      <c r="C53" s="34">
        <f>Лист1!E212</f>
        <v>3629</v>
      </c>
      <c r="D53" s="41"/>
    </row>
    <row r="54" spans="1:4" ht="45" x14ac:dyDescent="0.25">
      <c r="A54" s="1" t="s">
        <v>103</v>
      </c>
      <c r="B54" s="34">
        <f>B55</f>
        <v>0</v>
      </c>
      <c r="C54" s="34">
        <f>C55</f>
        <v>0</v>
      </c>
      <c r="D54" s="41"/>
    </row>
    <row r="55" spans="1:4" x14ac:dyDescent="0.25">
      <c r="A55" s="33" t="s">
        <v>126</v>
      </c>
      <c r="B55" s="34">
        <v>0</v>
      </c>
      <c r="C55" s="34">
        <v>0</v>
      </c>
      <c r="D55" s="41"/>
    </row>
    <row r="56" spans="1:4" x14ac:dyDescent="0.25">
      <c r="A56" s="46" t="s">
        <v>170</v>
      </c>
      <c r="B56" s="37" t="e">
        <f>B57+B59</f>
        <v>#REF!</v>
      </c>
      <c r="C56" s="37" t="e">
        <f>C57+C59</f>
        <v>#REF!</v>
      </c>
      <c r="D56" s="41"/>
    </row>
    <row r="57" spans="1:4" x14ac:dyDescent="0.25">
      <c r="A57" s="5" t="s">
        <v>4</v>
      </c>
      <c r="B57" s="40"/>
      <c r="C57" s="40"/>
      <c r="D57" s="41"/>
    </row>
    <row r="58" spans="1:4" x14ac:dyDescent="0.25">
      <c r="A58" s="40" t="s">
        <v>126</v>
      </c>
      <c r="B58" s="34">
        <f>B57</f>
        <v>0</v>
      </c>
      <c r="C58" s="34">
        <f>C57</f>
        <v>0</v>
      </c>
      <c r="D58" s="41"/>
    </row>
    <row r="59" spans="1:4" ht="30" x14ac:dyDescent="0.25">
      <c r="A59" s="5" t="s">
        <v>6</v>
      </c>
      <c r="B59" s="42" t="e">
        <f>B60+B61</f>
        <v>#REF!</v>
      </c>
      <c r="C59" s="42" t="e">
        <f>C60+C61</f>
        <v>#REF!</v>
      </c>
      <c r="D59" s="41"/>
    </row>
    <row r="60" spans="1:4" x14ac:dyDescent="0.25">
      <c r="A60" s="40" t="s">
        <v>126</v>
      </c>
      <c r="B60" s="36" t="e">
        <f>Лист1!D233+Лист1!D235+Лист1!#REF!</f>
        <v>#REF!</v>
      </c>
      <c r="C60" s="36" t="e">
        <f>Лист1!E233+Лист1!E235+Лист1!#REF!</f>
        <v>#REF!</v>
      </c>
      <c r="D60" s="41"/>
    </row>
    <row r="61" spans="1:4" x14ac:dyDescent="0.25">
      <c r="A61" s="40" t="s">
        <v>129</v>
      </c>
      <c r="B61" s="34" t="e">
        <f>Лист1!#REF!</f>
        <v>#REF!</v>
      </c>
      <c r="C61" s="34" t="e">
        <f>Лист1!#REF!</f>
        <v>#REF!</v>
      </c>
      <c r="D61" s="41"/>
    </row>
    <row r="62" spans="1:4" x14ac:dyDescent="0.25">
      <c r="A62" s="35" t="s">
        <v>163</v>
      </c>
      <c r="B62" s="37"/>
      <c r="C62" s="37"/>
      <c r="D62" s="41"/>
    </row>
    <row r="63" spans="1:4" x14ac:dyDescent="0.25">
      <c r="A63" s="46" t="s">
        <v>94</v>
      </c>
      <c r="B63" s="47" t="e">
        <f>B2+B8+B10+B18+B22+B33+B43+B56+B62</f>
        <v>#REF!</v>
      </c>
      <c r="C63" s="47" t="e">
        <f>C2+C8+C10+C18+C22+C33+C43+C56+C62</f>
        <v>#REF!</v>
      </c>
      <c r="D63" s="41"/>
    </row>
    <row r="64" spans="1:4" x14ac:dyDescent="0.25">
      <c r="A64" s="39" t="s">
        <v>126</v>
      </c>
      <c r="B64" s="36" t="e">
        <f>B4+B58+B60+B7+B9+B12+B15+B16+B20+B24+B29+B35+B41+B45+B50+B52+B55+B39</f>
        <v>#REF!</v>
      </c>
      <c r="C64" s="36" t="e">
        <f>C4+C58+C60+C7+C9+C12+C15+C16+C20+C24+C29+C35+C41+C45+C50+C52+C55+C39</f>
        <v>#REF!</v>
      </c>
      <c r="D64" s="41"/>
    </row>
    <row r="65" spans="1:4" x14ac:dyDescent="0.25">
      <c r="A65" s="39" t="s">
        <v>130</v>
      </c>
      <c r="B65" s="34" t="e">
        <f>B5+B61+B13+B25+B30+B36+B42+B46+B53+B21</f>
        <v>#REF!</v>
      </c>
      <c r="C65" s="34" t="e">
        <f>C5+C61+C13+C25+C30+C36+C42+C46+C53+C21</f>
        <v>#REF!</v>
      </c>
      <c r="D65" s="41"/>
    </row>
    <row r="66" spans="1:4" x14ac:dyDescent="0.25">
      <c r="A66" s="39" t="s">
        <v>131</v>
      </c>
      <c r="B66" s="34" t="e">
        <f>B47+B26+B31</f>
        <v>#REF!</v>
      </c>
      <c r="C66" s="34" t="e">
        <f>C47+C26+C31</f>
        <v>#REF!</v>
      </c>
      <c r="D66" s="41"/>
    </row>
    <row r="67" spans="1:4" x14ac:dyDescent="0.25">
      <c r="A67" s="35" t="s">
        <v>132</v>
      </c>
      <c r="B67" s="34">
        <f>B27+B32+B37+B48</f>
        <v>14823</v>
      </c>
      <c r="C67" s="34">
        <f>C27+C32+C37+C48</f>
        <v>14823</v>
      </c>
      <c r="D67" s="41"/>
    </row>
    <row r="68" spans="1:4" x14ac:dyDescent="0.25">
      <c r="A68" s="40" t="s">
        <v>134</v>
      </c>
      <c r="B68" s="43" t="e">
        <f>SUM(B64:B67)</f>
        <v>#REF!</v>
      </c>
      <c r="C68" s="43" t="e">
        <f>SUM(C64:C67)</f>
        <v>#REF!</v>
      </c>
      <c r="D68" s="41"/>
    </row>
    <row r="69" spans="1:4" x14ac:dyDescent="0.25">
      <c r="A69" s="35" t="s">
        <v>162</v>
      </c>
      <c r="B69" s="44"/>
      <c r="C69" s="44"/>
      <c r="D69" s="41"/>
    </row>
    <row r="70" spans="1:4" x14ac:dyDescent="0.25">
      <c r="A70" s="35" t="s">
        <v>133</v>
      </c>
      <c r="B70" s="45" t="e">
        <f>SUM(B68:B69)</f>
        <v>#REF!</v>
      </c>
      <c r="C70" s="45" t="e">
        <f>SUM(C68:C69)</f>
        <v>#REF!</v>
      </c>
      <c r="D70" s="41"/>
    </row>
  </sheetData>
  <phoneticPr fontId="13" type="noConversion"/>
  <pageMargins left="0.70866141732283472" right="0" top="0.15748031496062992" bottom="0.19685039370078741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2022-01-31T10:42:03Z</cp:lastPrinted>
  <dcterms:created xsi:type="dcterms:W3CDTF">2015-11-25T05:41:51Z</dcterms:created>
  <dcterms:modified xsi:type="dcterms:W3CDTF">2022-03-21T06:05:58Z</dcterms:modified>
</cp:coreProperties>
</file>