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2022\9 месяцев 2022\Сводный отчет\"/>
    </mc:Choice>
  </mc:AlternateContent>
  <bookViews>
    <workbookView xWindow="480" yWindow="60" windowWidth="11325" windowHeight="5670" activeTab="1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показатели'!$A$1:$H$81</definedName>
  </definedNames>
  <calcPr calcId="152511"/>
</workbook>
</file>

<file path=xl/calcChain.xml><?xml version="1.0" encoding="utf-8"?>
<calcChain xmlns="http://schemas.openxmlformats.org/spreadsheetml/2006/main">
  <c r="G33" i="4" l="1"/>
  <c r="G34" i="4"/>
  <c r="G30" i="4"/>
  <c r="G31" i="4"/>
  <c r="G32" i="4"/>
  <c r="G28" i="4"/>
  <c r="G29" i="4"/>
  <c r="G26" i="4"/>
  <c r="G27" i="4"/>
  <c r="G24" i="4"/>
  <c r="G25" i="4"/>
  <c r="G22" i="4"/>
  <c r="G23" i="4"/>
  <c r="G20" i="4"/>
  <c r="G21" i="4"/>
  <c r="G18" i="4"/>
  <c r="G19" i="4"/>
  <c r="G17" i="4"/>
  <c r="G16" i="4"/>
  <c r="G15" i="4"/>
  <c r="G14" i="4"/>
  <c r="G13" i="4"/>
  <c r="G11" i="4"/>
  <c r="G12" i="4"/>
  <c r="G9" i="4"/>
  <c r="G10" i="4"/>
  <c r="G8" i="4"/>
  <c r="Z9" i="4" l="1"/>
  <c r="Y7" i="4"/>
  <c r="Z7" i="4"/>
  <c r="AA7" i="4"/>
  <c r="Q9" i="4" l="1"/>
  <c r="Q26" i="4" l="1"/>
  <c r="E27" i="4"/>
  <c r="E26" i="4"/>
  <c r="E15" i="4"/>
  <c r="E14" i="4" s="1"/>
  <c r="M9" i="4"/>
  <c r="N9" i="4"/>
  <c r="L9" i="4"/>
  <c r="R9" i="4"/>
  <c r="Y34" i="4" l="1"/>
  <c r="Z34" i="4"/>
  <c r="X34" i="4"/>
  <c r="U34" i="4"/>
  <c r="V34" i="4"/>
  <c r="T34" i="4"/>
  <c r="R34" i="4"/>
  <c r="P34" i="4"/>
  <c r="M34" i="4"/>
  <c r="N34" i="4"/>
  <c r="L34" i="4"/>
  <c r="J34" i="4"/>
  <c r="H34" i="4"/>
  <c r="J20" i="4"/>
  <c r="H20" i="4"/>
  <c r="M20" i="4"/>
  <c r="N20" i="4"/>
  <c r="L20" i="4"/>
  <c r="Q20" i="4"/>
  <c r="R20" i="4"/>
  <c r="P20" i="4"/>
  <c r="U20" i="4"/>
  <c r="V20" i="4"/>
  <c r="T20" i="4"/>
  <c r="Y20" i="4"/>
  <c r="Z20" i="4"/>
  <c r="X20" i="4"/>
  <c r="AA34" i="4" l="1"/>
  <c r="Y31" i="4"/>
  <c r="Z31" i="4"/>
  <c r="X31" i="4"/>
  <c r="V31" i="4"/>
  <c r="V30" i="4" s="1"/>
  <c r="T31" i="4"/>
  <c r="R31" i="4"/>
  <c r="M31" i="4"/>
  <c r="N31" i="4"/>
  <c r="L31" i="4"/>
  <c r="J31" i="4"/>
  <c r="H31" i="4"/>
  <c r="Z28" i="4"/>
  <c r="Y28" i="4"/>
  <c r="E24" i="4"/>
  <c r="E18" i="4"/>
  <c r="X9" i="4"/>
  <c r="V11" i="4"/>
  <c r="T11" i="4"/>
  <c r="Q7" i="4"/>
  <c r="P7" i="4"/>
  <c r="O22" i="4"/>
  <c r="S12" i="4"/>
  <c r="U8" i="4"/>
  <c r="X28" i="4"/>
  <c r="AA28" i="4" s="1"/>
  <c r="V28" i="4"/>
  <c r="T28" i="4"/>
  <c r="U28" i="4" s="1"/>
  <c r="R28" i="4"/>
  <c r="P28" i="4"/>
  <c r="N28" i="4"/>
  <c r="L28" i="4"/>
  <c r="M28" i="4" s="1"/>
  <c r="J28" i="4"/>
  <c r="U29" i="4"/>
  <c r="W29" i="4" s="1"/>
  <c r="Q29" i="4"/>
  <c r="S29" i="4" s="1"/>
  <c r="Q28" i="4"/>
  <c r="AA29" i="4"/>
  <c r="O29" i="4"/>
  <c r="H28" i="4"/>
  <c r="I28" i="4" s="1"/>
  <c r="I29" i="4"/>
  <c r="K29" i="4" s="1"/>
  <c r="F29" i="4"/>
  <c r="F28" i="4" s="1"/>
  <c r="D29" i="4"/>
  <c r="D28" i="4" s="1"/>
  <c r="I27" i="4"/>
  <c r="H26" i="4"/>
  <c r="Y33" i="4"/>
  <c r="Z33" i="4"/>
  <c r="Y32" i="4"/>
  <c r="Z32" i="4"/>
  <c r="X33" i="4"/>
  <c r="X32" i="4"/>
  <c r="V33" i="4"/>
  <c r="V32" i="4"/>
  <c r="T33" i="4"/>
  <c r="T32" i="4"/>
  <c r="R33" i="4"/>
  <c r="R32" i="4"/>
  <c r="N33" i="4"/>
  <c r="N32" i="4"/>
  <c r="Q33" i="4"/>
  <c r="P33" i="4"/>
  <c r="P32" i="4"/>
  <c r="M33" i="4"/>
  <c r="L33" i="4"/>
  <c r="L32" i="4"/>
  <c r="J33" i="4"/>
  <c r="J32" i="4"/>
  <c r="I33" i="4"/>
  <c r="H33" i="4"/>
  <c r="H32" i="4"/>
  <c r="Z23" i="4"/>
  <c r="X23" i="4"/>
  <c r="V23" i="4"/>
  <c r="T23" i="4"/>
  <c r="R23" i="4"/>
  <c r="P23" i="4"/>
  <c r="N23" i="4"/>
  <c r="L23" i="4"/>
  <c r="J23" i="4"/>
  <c r="H23" i="4"/>
  <c r="O28" i="4" l="1"/>
  <c r="Z30" i="4"/>
  <c r="Y30" i="4"/>
  <c r="E29" i="4"/>
  <c r="D32" i="4"/>
  <c r="K28" i="4"/>
  <c r="N30" i="4"/>
  <c r="E28" i="4"/>
  <c r="W28" i="4"/>
  <c r="S28" i="4"/>
  <c r="X30" i="4"/>
  <c r="T30" i="4"/>
  <c r="R30" i="4"/>
  <c r="L30" i="4"/>
  <c r="J30" i="4"/>
  <c r="W21" i="4"/>
  <c r="W22" i="4"/>
  <c r="P14" i="4"/>
  <c r="Q11" i="4"/>
  <c r="R11" i="4"/>
  <c r="P11" i="4"/>
  <c r="F13" i="4"/>
  <c r="F12" i="4"/>
  <c r="D13" i="4"/>
  <c r="E13" i="4" s="1"/>
  <c r="D12" i="4"/>
  <c r="E12" i="4" s="1"/>
  <c r="Y9" i="4"/>
  <c r="I9" i="4"/>
  <c r="J9" i="4"/>
  <c r="H9" i="4"/>
  <c r="M7" i="4"/>
  <c r="D8" i="4"/>
  <c r="F8" i="4"/>
  <c r="I8" i="4"/>
  <c r="I34" i="4" s="1"/>
  <c r="O8" i="4"/>
  <c r="AA8" i="4"/>
  <c r="W8" i="4"/>
  <c r="F19" i="4"/>
  <c r="F18" i="4"/>
  <c r="F10" i="4"/>
  <c r="V9" i="4"/>
  <c r="S10" i="4"/>
  <c r="S9" i="4" l="1"/>
  <c r="F11" i="4"/>
  <c r="U9" i="4"/>
  <c r="O9" i="4"/>
  <c r="S8" i="4"/>
  <c r="K8" i="4"/>
  <c r="F17" i="4"/>
  <c r="W10" i="4"/>
  <c r="E8" i="4"/>
  <c r="K9" i="4"/>
  <c r="W9" i="4"/>
  <c r="F9" i="4"/>
  <c r="O10" i="4"/>
  <c r="K10" i="4"/>
  <c r="AA22" i="4" l="1"/>
  <c r="U19" i="4"/>
  <c r="AA19" i="4"/>
  <c r="Y17" i="4"/>
  <c r="Z17" i="4"/>
  <c r="X17" i="4"/>
  <c r="V17" i="4"/>
  <c r="T17" i="4"/>
  <c r="S19" i="4"/>
  <c r="Q17" i="4"/>
  <c r="R17" i="4"/>
  <c r="P17" i="4"/>
  <c r="O19" i="4"/>
  <c r="M17" i="4"/>
  <c r="N17" i="4"/>
  <c r="L17" i="4"/>
  <c r="K19" i="4"/>
  <c r="I17" i="4"/>
  <c r="J17" i="4"/>
  <c r="H17" i="4"/>
  <c r="D19" i="4"/>
  <c r="L11" i="4"/>
  <c r="D11" i="4"/>
  <c r="AA12" i="4"/>
  <c r="W12" i="4"/>
  <c r="O12" i="4"/>
  <c r="K12" i="4"/>
  <c r="S11" i="4"/>
  <c r="F22" i="4"/>
  <c r="D22" i="4"/>
  <c r="E22" i="4" s="1"/>
  <c r="E19" i="4" l="1"/>
  <c r="W19" i="4"/>
  <c r="F31" i="4"/>
  <c r="S22" i="4" l="1"/>
  <c r="D15" i="4"/>
  <c r="F15" i="4"/>
  <c r="N14" i="4" l="1"/>
  <c r="L14" i="4"/>
  <c r="I11" i="4" l="1"/>
  <c r="R14" i="4"/>
  <c r="AA10" i="4" l="1"/>
  <c r="AA13" i="4"/>
  <c r="AA15" i="4"/>
  <c r="AA16" i="4"/>
  <c r="AA18" i="4"/>
  <c r="AA21" i="4"/>
  <c r="AA24" i="4"/>
  <c r="AA25" i="4"/>
  <c r="AA27" i="4"/>
  <c r="AA9" i="4"/>
  <c r="Q34" i="4" l="1"/>
  <c r="S34" i="4" s="1"/>
  <c r="U13" i="4"/>
  <c r="U15" i="4"/>
  <c r="U31" i="4" s="1"/>
  <c r="U16" i="4"/>
  <c r="W34" i="4" s="1"/>
  <c r="W24" i="4"/>
  <c r="U25" i="4"/>
  <c r="U32" i="4" s="1"/>
  <c r="W32" i="4" s="1"/>
  <c r="U27" i="4"/>
  <c r="W27" i="4" s="1"/>
  <c r="S13" i="4"/>
  <c r="Q31" i="4"/>
  <c r="Q16" i="4"/>
  <c r="S18" i="4"/>
  <c r="S24" i="4"/>
  <c r="E11" i="4"/>
  <c r="O15" i="4"/>
  <c r="M16" i="4"/>
  <c r="O18" i="4"/>
  <c r="M32" i="4"/>
  <c r="M27" i="4"/>
  <c r="O27" i="4" s="1"/>
  <c r="K13" i="4"/>
  <c r="I15" i="4"/>
  <c r="I16" i="4"/>
  <c r="K34" i="4" s="1"/>
  <c r="K18" i="4"/>
  <c r="I21" i="4"/>
  <c r="I25" i="4"/>
  <c r="K27" i="4"/>
  <c r="J26" i="4"/>
  <c r="L26" i="4"/>
  <c r="M26" i="4" s="1"/>
  <c r="N26" i="4"/>
  <c r="P26" i="4"/>
  <c r="R26" i="4"/>
  <c r="T26" i="4"/>
  <c r="U26" i="4" s="1"/>
  <c r="V26" i="4"/>
  <c r="X26" i="4"/>
  <c r="Z26" i="4"/>
  <c r="I26" i="4"/>
  <c r="M23" i="4"/>
  <c r="U23" i="4"/>
  <c r="I23" i="4"/>
  <c r="K23" i="4" s="1"/>
  <c r="AA17" i="4"/>
  <c r="J14" i="4"/>
  <c r="Q14" i="4"/>
  <c r="T14" i="4"/>
  <c r="U14" i="4" s="1"/>
  <c r="V14" i="4"/>
  <c r="X14" i="4"/>
  <c r="Z14" i="4"/>
  <c r="H14" i="4"/>
  <c r="I14" i="4" s="1"/>
  <c r="J11" i="4"/>
  <c r="N11" i="4"/>
  <c r="X11" i="4"/>
  <c r="Z11" i="4"/>
  <c r="H11" i="4"/>
  <c r="J7" i="4"/>
  <c r="L7" i="4"/>
  <c r="N7" i="4"/>
  <c r="R7" i="4"/>
  <c r="T7" i="4"/>
  <c r="V7" i="4"/>
  <c r="X7" i="4"/>
  <c r="H7" i="4"/>
  <c r="H30" i="4"/>
  <c r="F16" i="4"/>
  <c r="F14" i="4" s="1"/>
  <c r="F21" i="4"/>
  <c r="F20" i="4" s="1"/>
  <c r="F24" i="4"/>
  <c r="F25" i="4"/>
  <c r="F27" i="4"/>
  <c r="F26" i="4" s="1"/>
  <c r="F32" i="4"/>
  <c r="D16" i="4"/>
  <c r="D18" i="4"/>
  <c r="D21" i="4"/>
  <c r="D20" i="4" s="1"/>
  <c r="D24" i="4"/>
  <c r="D25" i="4"/>
  <c r="D27" i="4"/>
  <c r="D26" i="4" s="1"/>
  <c r="K21" i="4" l="1"/>
  <c r="I20" i="4"/>
  <c r="M14" i="4"/>
  <c r="O14" i="4" s="1"/>
  <c r="O34" i="4"/>
  <c r="S16" i="4"/>
  <c r="I31" i="4"/>
  <c r="Q32" i="4"/>
  <c r="S32" i="4" s="1"/>
  <c r="Q23" i="4"/>
  <c r="S23" i="4" s="1"/>
  <c r="U30" i="4"/>
  <c r="U11" i="4"/>
  <c r="W11" i="4" s="1"/>
  <c r="U33" i="4"/>
  <c r="E33" i="4" s="1"/>
  <c r="I32" i="4"/>
  <c r="E25" i="4"/>
  <c r="E23" i="4" s="1"/>
  <c r="K16" i="4"/>
  <c r="S27" i="4"/>
  <c r="M30" i="4"/>
  <c r="F23" i="4"/>
  <c r="D23" i="4"/>
  <c r="E16" i="4"/>
  <c r="D14" i="4"/>
  <c r="E21" i="4"/>
  <c r="E20" i="4" s="1"/>
  <c r="D17" i="4"/>
  <c r="W16" i="4"/>
  <c r="W13" i="4"/>
  <c r="W33" i="4"/>
  <c r="O24" i="4"/>
  <c r="O31" i="4"/>
  <c r="S20" i="4"/>
  <c r="W25" i="4"/>
  <c r="AA26" i="4"/>
  <c r="U17" i="4"/>
  <c r="F33" i="4"/>
  <c r="W26" i="4"/>
  <c r="K26" i="4"/>
  <c r="W18" i="4"/>
  <c r="AA20" i="4"/>
  <c r="W15" i="4"/>
  <c r="W31" i="4" s="1"/>
  <c r="AA14" i="4"/>
  <c r="K14" i="4"/>
  <c r="K15" i="4"/>
  <c r="M11" i="4"/>
  <c r="O11" i="4" s="1"/>
  <c r="U7" i="4"/>
  <c r="S7" i="4"/>
  <c r="I7" i="4"/>
  <c r="O26" i="4"/>
  <c r="O16" i="4"/>
  <c r="AA23" i="4"/>
  <c r="AA32" i="4"/>
  <c r="O13" i="4"/>
  <c r="D33" i="4"/>
  <c r="F7" i="4"/>
  <c r="W20" i="4"/>
  <c r="S25" i="4"/>
  <c r="K24" i="4"/>
  <c r="S15" i="4"/>
  <c r="O25" i="4"/>
  <c r="O32" i="4"/>
  <c r="K25" i="4"/>
  <c r="S21" i="4"/>
  <c r="O21" i="4"/>
  <c r="K11" i="4"/>
  <c r="K17" i="4"/>
  <c r="F34" i="4"/>
  <c r="D7" i="4"/>
  <c r="D34" i="4"/>
  <c r="K32" i="4"/>
  <c r="S17" i="4"/>
  <c r="O17" i="4"/>
  <c r="W14" i="4"/>
  <c r="S14" i="4"/>
  <c r="O20" i="4"/>
  <c r="K20" i="4"/>
  <c r="W7" i="4"/>
  <c r="AA33" i="4"/>
  <c r="AA11" i="4"/>
  <c r="AA30" i="4"/>
  <c r="AA31" i="4"/>
  <c r="K33" i="4"/>
  <c r="O23" i="4"/>
  <c r="W23" i="4"/>
  <c r="S26" i="4"/>
  <c r="W30" i="4" l="1"/>
  <c r="Q30" i="4"/>
  <c r="E34" i="4"/>
  <c r="W17" i="4"/>
  <c r="E17" i="4"/>
  <c r="I30" i="4"/>
  <c r="E30" i="4" s="1"/>
  <c r="E32" i="4"/>
  <c r="E31" i="4"/>
  <c r="S31" i="4"/>
  <c r="K30" i="4"/>
  <c r="E7" i="4"/>
  <c r="G7" i="4" s="1"/>
  <c r="F30" i="4"/>
  <c r="O33" i="4"/>
  <c r="K31" i="4"/>
  <c r="K7" i="4"/>
  <c r="S33" i="4"/>
  <c r="O7" i="4"/>
  <c r="O30" i="4" l="1"/>
  <c r="S30" i="4"/>
  <c r="D10" i="4"/>
  <c r="E10" i="4" s="1"/>
  <c r="P31" i="4"/>
  <c r="D31" i="4" s="1"/>
  <c r="P9" i="4"/>
  <c r="D9" i="4" l="1"/>
  <c r="E9" i="4" s="1"/>
  <c r="P30" i="4"/>
  <c r="D30" i="4" s="1"/>
</calcChain>
</file>

<file path=xl/sharedStrings.xml><?xml version="1.0" encoding="utf-8"?>
<sst xmlns="http://schemas.openxmlformats.org/spreadsheetml/2006/main" count="154" uniqueCount="85">
  <si>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</si>
  <si>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</si>
  <si>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</si>
  <si>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</si>
  <si>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</si>
  <si>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</si>
  <si>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</si>
  <si>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</si>
  <si>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</si>
  <si>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</si>
  <si>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</si>
  <si>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</si>
  <si>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</si>
  <si>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</si>
  <si>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</si>
  <si>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</si>
  <si>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</si>
  <si>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</si>
  <si>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</si>
  <si>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</si>
  <si>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</si>
  <si>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</si>
  <si>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</si>
  <si>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</si>
  <si>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</si>
  <si>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</si>
  <si>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</si>
  <si>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</si>
  <si>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</si>
  <si>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</si>
  <si>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</si>
  <si>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</si>
  <si>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</si>
  <si>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</si>
  <si>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</si>
  <si>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</si>
  <si>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</si>
  <si>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</si>
  <si>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</si>
  <si>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</si>
  <si>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</si>
  <si>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</si>
  <si>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</si>
  <si>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</si>
  <si>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</si>
  <si>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</si>
  <si>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</si>
  <si>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</si>
  <si>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</si>
  <si>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</si>
  <si>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</si>
  <si>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</si>
  <si>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</si>
  <si>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</si>
  <si>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</si>
  <si>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</si>
  <si>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</si>
  <si>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</si>
  <si>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</si>
  <si>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</si>
  <si>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</si>
  <si>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</si>
  <si>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</si>
  <si>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</si>
  <si>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</si>
  <si>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</si>
  <si>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</si>
  <si>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</si>
  <si>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</si>
  <si>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</si>
  <si>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</si>
  <si>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</si>
  <si>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</si>
  <si>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</si>
  <si>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</si>
  <si>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</si>
  <si>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</si>
  <si>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Сохранность контингента обучающихся в учебном году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</si>
  <si>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</si>
  <si>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</si>
  <si>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</si>
  <si>
    <t xml:space="preserve"> целевых показателей муниципальных программ по состоянию на 30.09.2022г.</t>
  </si>
  <si>
    <t>данные за 1 полугодие 2022 года</t>
  </si>
  <si>
    <t>Количество начисленных платежей по договорам аренды земельных участков в процентах к общему числу арендных платежей заключенных договоров</t>
  </si>
  <si>
    <t>за счет всех источников финансирования (на 30.09.2022)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</si>
</sst>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71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view="pageBreakPreview" topLeftCell="A2" zoomScale="80" zoomScaleNormal="75" zoomScaleSheetLayoutView="80" workbookViewId="0">
      <selection activeCell="F79" sqref="F79"/>
    </sheetView>
  </sheetViews>
  <sheetFormatPr defaultColWidth="8.85546875" defaultRowHeight="15.75" x14ac:dyDescent="0.25"/>
  <cols>
    <col min="1" max="1" width="5.5703125" style="6" customWidth="1"/>
    <col min="2" max="2" width="35.28515625" style="8" customWidth="1"/>
    <col min="3" max="3" width="33" style="9" customWidth="1"/>
    <col min="4" max="4" width="11.28515625" style="9" customWidth="1"/>
    <col min="5" max="5" width="9.85546875" style="6" customWidth="1"/>
    <col min="6" max="6" width="14.5703125" style="6" customWidth="1"/>
    <col min="7" max="7" width="11.28515625" style="6" customWidth="1"/>
    <col min="8" max="8" width="14" style="6" customWidth="1"/>
    <col min="9" max="9" width="22.140625" style="6" customWidth="1"/>
    <col min="10" max="10" width="16.7109375" style="6" customWidth="1"/>
    <col min="11" max="16384" width="8.85546875" style="6"/>
  </cols>
  <sheetData>
    <row r="1" spans="1:8" ht="98.45" hidden="1" customHeight="1" x14ac:dyDescent="0.25">
      <c r="D1" s="111"/>
      <c r="E1" s="112"/>
      <c r="F1" s="112"/>
      <c r="G1" s="112"/>
      <c r="H1" s="112"/>
    </row>
    <row r="3" spans="1:8" ht="18.75" x14ac:dyDescent="0.3">
      <c r="A3" s="113" t="s">
        <v>12</v>
      </c>
      <c r="B3" s="114"/>
      <c r="C3" s="114"/>
      <c r="D3" s="114"/>
      <c r="E3" s="114"/>
      <c r="F3" s="114"/>
      <c r="G3" s="114"/>
      <c r="H3" s="114"/>
    </row>
    <row r="4" spans="1:8" ht="18.75" x14ac:dyDescent="0.3">
      <c r="A4" s="113" t="s">
        <v>81</v>
      </c>
      <c r="B4" s="115"/>
      <c r="C4" s="115"/>
      <c r="D4" s="115"/>
      <c r="E4" s="115"/>
      <c r="F4" s="115"/>
      <c r="G4" s="115"/>
      <c r="H4" s="115"/>
    </row>
    <row r="5" spans="1:8" ht="31.15" customHeight="1" x14ac:dyDescent="0.25">
      <c r="A5" s="119" t="s">
        <v>0</v>
      </c>
      <c r="B5" s="121" t="s">
        <v>9</v>
      </c>
      <c r="C5" s="122"/>
      <c r="D5" s="105" t="s">
        <v>8</v>
      </c>
      <c r="E5" s="105" t="s">
        <v>33</v>
      </c>
      <c r="F5" s="117" t="s">
        <v>13</v>
      </c>
      <c r="G5" s="105" t="s">
        <v>31</v>
      </c>
      <c r="H5" s="117" t="s">
        <v>32</v>
      </c>
    </row>
    <row r="6" spans="1:8" ht="31.15" customHeight="1" x14ac:dyDescent="0.25">
      <c r="A6" s="120"/>
      <c r="B6" s="123"/>
      <c r="C6" s="124"/>
      <c r="D6" s="118"/>
      <c r="E6" s="118"/>
      <c r="F6" s="106"/>
      <c r="G6" s="106"/>
      <c r="H6" s="106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95" t="s">
        <v>73</v>
      </c>
      <c r="B10" s="96"/>
      <c r="C10" s="96"/>
      <c r="D10" s="96"/>
      <c r="E10" s="96"/>
      <c r="F10" s="96"/>
      <c r="G10" s="96"/>
      <c r="H10" s="97"/>
    </row>
    <row r="11" spans="1:8" ht="14.45" customHeight="1" x14ac:dyDescent="0.25">
      <c r="A11" s="98"/>
      <c r="B11" s="99"/>
      <c r="C11" s="99"/>
      <c r="D11" s="99"/>
      <c r="E11" s="99"/>
      <c r="F11" s="99"/>
      <c r="G11" s="99"/>
      <c r="H11" s="100"/>
    </row>
    <row r="12" spans="1:8" ht="14.45" customHeight="1" x14ac:dyDescent="0.25">
      <c r="A12" s="98"/>
      <c r="B12" s="99"/>
      <c r="C12" s="99"/>
      <c r="D12" s="99"/>
      <c r="E12" s="99"/>
      <c r="F12" s="99"/>
      <c r="G12" s="99"/>
      <c r="H12" s="100"/>
    </row>
    <row r="13" spans="1:8" ht="14.25" customHeight="1" x14ac:dyDescent="0.25">
      <c r="A13" s="98"/>
      <c r="B13" s="99"/>
      <c r="C13" s="99"/>
      <c r="D13" s="99"/>
      <c r="E13" s="99"/>
      <c r="F13" s="99"/>
      <c r="G13" s="99"/>
      <c r="H13" s="100"/>
    </row>
    <row r="14" spans="1:8" ht="14.25" customHeight="1" x14ac:dyDescent="0.25">
      <c r="A14" s="98"/>
      <c r="B14" s="99"/>
      <c r="C14" s="99"/>
      <c r="D14" s="99"/>
      <c r="E14" s="99"/>
      <c r="F14" s="99"/>
      <c r="G14" s="99"/>
      <c r="H14" s="100"/>
    </row>
    <row r="15" spans="1:8" ht="14.25" hidden="1" customHeight="1" x14ac:dyDescent="0.25">
      <c r="A15" s="101"/>
      <c r="B15" s="102"/>
      <c r="C15" s="102"/>
      <c r="D15" s="102"/>
      <c r="E15" s="99"/>
      <c r="F15" s="99"/>
      <c r="G15" s="102"/>
      <c r="H15" s="103"/>
    </row>
    <row r="16" spans="1:8" ht="74.25" customHeight="1" x14ac:dyDescent="0.25">
      <c r="A16" s="1">
        <v>1</v>
      </c>
      <c r="B16" s="83" t="s">
        <v>34</v>
      </c>
      <c r="C16" s="84"/>
      <c r="D16" s="12" t="s">
        <v>10</v>
      </c>
      <c r="E16" s="29">
        <v>0</v>
      </c>
      <c r="F16" s="29">
        <v>0</v>
      </c>
      <c r="G16" s="14"/>
      <c r="H16" s="7"/>
    </row>
    <row r="17" spans="1:8" ht="75" customHeight="1" x14ac:dyDescent="0.25">
      <c r="A17" s="1">
        <v>2</v>
      </c>
      <c r="B17" s="83" t="s">
        <v>35</v>
      </c>
      <c r="C17" s="84"/>
      <c r="D17" s="12" t="s">
        <v>10</v>
      </c>
      <c r="E17" s="29">
        <v>0</v>
      </c>
      <c r="F17" s="29">
        <v>0</v>
      </c>
      <c r="G17" s="14"/>
      <c r="H17" s="7"/>
    </row>
    <row r="18" spans="1:8" ht="81.75" customHeight="1" x14ac:dyDescent="0.25">
      <c r="A18" s="1">
        <v>3</v>
      </c>
      <c r="B18" s="83" t="s">
        <v>36</v>
      </c>
      <c r="C18" s="84"/>
      <c r="D18" s="12" t="s">
        <v>10</v>
      </c>
      <c r="E18" s="29">
        <v>0</v>
      </c>
      <c r="F18" s="29">
        <v>0</v>
      </c>
      <c r="G18" s="14"/>
      <c r="H18" s="7"/>
    </row>
    <row r="19" spans="1:8" ht="73.5" customHeight="1" x14ac:dyDescent="0.25">
      <c r="A19" s="1">
        <v>4</v>
      </c>
      <c r="B19" s="83" t="s">
        <v>37</v>
      </c>
      <c r="C19" s="84"/>
      <c r="D19" s="12" t="s">
        <v>10</v>
      </c>
      <c r="E19" s="53">
        <v>0.86</v>
      </c>
      <c r="F19" s="29">
        <v>3.8</v>
      </c>
      <c r="G19" s="14"/>
      <c r="H19" s="7"/>
    </row>
    <row r="20" spans="1:8" ht="74.25" customHeight="1" x14ac:dyDescent="0.25">
      <c r="A20" s="1">
        <v>5</v>
      </c>
      <c r="B20" s="83" t="s">
        <v>38</v>
      </c>
      <c r="C20" s="84"/>
      <c r="D20" s="12" t="s">
        <v>10</v>
      </c>
      <c r="E20" s="29">
        <v>84.8</v>
      </c>
      <c r="F20" s="29">
        <v>85.1</v>
      </c>
      <c r="G20" s="14"/>
      <c r="H20" s="15"/>
    </row>
    <row r="21" spans="1:8" ht="14.45" customHeight="1" x14ac:dyDescent="0.25">
      <c r="A21" s="95" t="s">
        <v>67</v>
      </c>
      <c r="B21" s="96"/>
      <c r="C21" s="96"/>
      <c r="D21" s="96"/>
      <c r="E21" s="96"/>
      <c r="F21" s="96"/>
      <c r="G21" s="96"/>
      <c r="H21" s="97"/>
    </row>
    <row r="22" spans="1:8" ht="14.45" customHeight="1" x14ac:dyDescent="0.25">
      <c r="A22" s="98"/>
      <c r="B22" s="99"/>
      <c r="C22" s="99"/>
      <c r="D22" s="99"/>
      <c r="E22" s="99"/>
      <c r="F22" s="99"/>
      <c r="G22" s="99"/>
      <c r="H22" s="100"/>
    </row>
    <row r="23" spans="1:8" ht="14.45" customHeight="1" x14ac:dyDescent="0.25">
      <c r="A23" s="98"/>
      <c r="B23" s="99"/>
      <c r="C23" s="99"/>
      <c r="D23" s="99"/>
      <c r="E23" s="99"/>
      <c r="F23" s="99"/>
      <c r="G23" s="99"/>
      <c r="H23" s="100"/>
    </row>
    <row r="24" spans="1:8" ht="14.45" customHeight="1" x14ac:dyDescent="0.25">
      <c r="A24" s="98"/>
      <c r="B24" s="99"/>
      <c r="C24" s="99"/>
      <c r="D24" s="99"/>
      <c r="E24" s="99"/>
      <c r="F24" s="99"/>
      <c r="G24" s="99"/>
      <c r="H24" s="100"/>
    </row>
    <row r="25" spans="1:8" ht="2.25" customHeight="1" x14ac:dyDescent="0.25">
      <c r="A25" s="101"/>
      <c r="B25" s="102"/>
      <c r="C25" s="102"/>
      <c r="D25" s="102"/>
      <c r="E25" s="102"/>
      <c r="F25" s="102"/>
      <c r="G25" s="102"/>
      <c r="H25" s="103"/>
    </row>
    <row r="26" spans="1:8" ht="36.75" customHeight="1" x14ac:dyDescent="0.25">
      <c r="A26" s="1">
        <v>1</v>
      </c>
      <c r="B26" s="109" t="s">
        <v>42</v>
      </c>
      <c r="C26" s="110"/>
      <c r="D26" s="30"/>
      <c r="E26" s="33"/>
      <c r="F26" s="33"/>
      <c r="G26" s="11"/>
      <c r="H26" s="10"/>
    </row>
    <row r="27" spans="1:8" ht="25.9" customHeight="1" x14ac:dyDescent="0.25">
      <c r="A27" s="1"/>
      <c r="B27" s="107" t="s">
        <v>40</v>
      </c>
      <c r="C27" s="108"/>
      <c r="D27" s="10" t="s">
        <v>10</v>
      </c>
      <c r="E27" s="34">
        <v>100</v>
      </c>
      <c r="F27" s="34">
        <v>100</v>
      </c>
      <c r="G27" s="11"/>
      <c r="H27" s="10"/>
    </row>
    <row r="28" spans="1:8" ht="27.75" customHeight="1" x14ac:dyDescent="0.25">
      <c r="A28" s="1"/>
      <c r="B28" s="107" t="s">
        <v>41</v>
      </c>
      <c r="C28" s="108"/>
      <c r="D28" s="10" t="s">
        <v>10</v>
      </c>
      <c r="E28" s="34">
        <v>100</v>
      </c>
      <c r="F28" s="35">
        <v>100</v>
      </c>
      <c r="G28" s="11"/>
      <c r="H28" s="10"/>
    </row>
    <row r="29" spans="1:8" ht="41.45" customHeight="1" x14ac:dyDescent="0.25">
      <c r="A29" s="1">
        <v>2</v>
      </c>
      <c r="B29" s="89" t="s">
        <v>23</v>
      </c>
      <c r="C29" s="89"/>
      <c r="D29" s="10" t="s">
        <v>10</v>
      </c>
      <c r="E29" s="31">
        <v>0.1</v>
      </c>
      <c r="F29" s="55">
        <v>0.4</v>
      </c>
      <c r="G29" s="11"/>
      <c r="H29" s="10"/>
    </row>
    <row r="30" spans="1:8" ht="41.45" customHeight="1" x14ac:dyDescent="0.25">
      <c r="A30" s="1">
        <v>3</v>
      </c>
      <c r="B30" s="89" t="s">
        <v>39</v>
      </c>
      <c r="C30" s="89"/>
      <c r="D30" s="10" t="s">
        <v>10</v>
      </c>
      <c r="E30" s="32">
        <v>1.4</v>
      </c>
      <c r="F30" s="35">
        <v>1.3</v>
      </c>
      <c r="G30" s="11"/>
      <c r="H30" s="10"/>
    </row>
    <row r="31" spans="1:8" ht="41.45" customHeight="1" x14ac:dyDescent="0.25">
      <c r="A31" s="1">
        <v>4</v>
      </c>
      <c r="B31" s="83" t="s">
        <v>77</v>
      </c>
      <c r="C31" s="84"/>
      <c r="D31" s="10" t="s">
        <v>10</v>
      </c>
      <c r="E31" s="54">
        <v>95</v>
      </c>
      <c r="F31" s="55">
        <v>100</v>
      </c>
      <c r="G31" s="11"/>
      <c r="H31" s="10"/>
    </row>
    <row r="32" spans="1:8" ht="13.15" customHeight="1" x14ac:dyDescent="0.25">
      <c r="A32" s="95" t="s">
        <v>71</v>
      </c>
      <c r="B32" s="96"/>
      <c r="C32" s="96"/>
      <c r="D32" s="96"/>
      <c r="E32" s="96"/>
      <c r="F32" s="96"/>
      <c r="G32" s="96"/>
      <c r="H32" s="97"/>
    </row>
    <row r="33" spans="1:8" ht="12" customHeight="1" x14ac:dyDescent="0.25">
      <c r="A33" s="98"/>
      <c r="B33" s="99"/>
      <c r="C33" s="99"/>
      <c r="D33" s="99"/>
      <c r="E33" s="99"/>
      <c r="F33" s="99"/>
      <c r="G33" s="99"/>
      <c r="H33" s="100"/>
    </row>
    <row r="34" spans="1:8" ht="13.15" customHeight="1" x14ac:dyDescent="0.25">
      <c r="A34" s="98"/>
      <c r="B34" s="99"/>
      <c r="C34" s="99"/>
      <c r="D34" s="99"/>
      <c r="E34" s="99"/>
      <c r="F34" s="99"/>
      <c r="G34" s="99"/>
      <c r="H34" s="100"/>
    </row>
    <row r="35" spans="1:8" ht="45.75" customHeight="1" x14ac:dyDescent="0.25">
      <c r="A35" s="101"/>
      <c r="B35" s="102"/>
      <c r="C35" s="102"/>
      <c r="D35" s="102"/>
      <c r="E35" s="102"/>
      <c r="F35" s="102"/>
      <c r="G35" s="102"/>
      <c r="H35" s="103"/>
    </row>
    <row r="36" spans="1:8" ht="54.75" customHeight="1" x14ac:dyDescent="0.25">
      <c r="A36" s="1">
        <v>1</v>
      </c>
      <c r="B36" s="89" t="s">
        <v>24</v>
      </c>
      <c r="C36" s="89"/>
      <c r="D36" s="1" t="s">
        <v>26</v>
      </c>
      <c r="E36" s="19">
        <v>18600</v>
      </c>
      <c r="F36" s="56">
        <v>11001.6</v>
      </c>
      <c r="G36" s="10"/>
      <c r="H36" s="20" t="s">
        <v>82</v>
      </c>
    </row>
    <row r="37" spans="1:8" ht="45.75" customHeight="1" x14ac:dyDescent="0.25">
      <c r="A37" s="1">
        <v>2</v>
      </c>
      <c r="B37" s="89" t="s">
        <v>25</v>
      </c>
      <c r="C37" s="104"/>
      <c r="D37" s="1" t="s">
        <v>11</v>
      </c>
      <c r="E37" s="20">
        <v>221</v>
      </c>
      <c r="F37" s="20">
        <v>453</v>
      </c>
      <c r="G37" s="10"/>
      <c r="H37" s="44"/>
    </row>
    <row r="38" spans="1:8" ht="53.25" customHeight="1" x14ac:dyDescent="0.25">
      <c r="A38" s="1">
        <v>3</v>
      </c>
      <c r="B38" s="89" t="s">
        <v>83</v>
      </c>
      <c r="C38" s="104"/>
      <c r="D38" s="1" t="s">
        <v>10</v>
      </c>
      <c r="E38" s="20">
        <v>100</v>
      </c>
      <c r="F38" s="20">
        <v>100</v>
      </c>
      <c r="G38" s="10"/>
      <c r="H38" s="13"/>
    </row>
    <row r="39" spans="1:8" ht="18.600000000000001" customHeight="1" x14ac:dyDescent="0.25">
      <c r="A39" s="95" t="s">
        <v>68</v>
      </c>
      <c r="B39" s="96"/>
      <c r="C39" s="96"/>
      <c r="D39" s="96"/>
      <c r="E39" s="96"/>
      <c r="F39" s="96"/>
      <c r="G39" s="96"/>
      <c r="H39" s="97"/>
    </row>
    <row r="40" spans="1:8" ht="13.9" customHeight="1" x14ac:dyDescent="0.25">
      <c r="A40" s="98"/>
      <c r="B40" s="99"/>
      <c r="C40" s="99"/>
      <c r="D40" s="99"/>
      <c r="E40" s="99"/>
      <c r="F40" s="99"/>
      <c r="G40" s="99"/>
      <c r="H40" s="100"/>
    </row>
    <row r="41" spans="1:8" ht="36.75" customHeight="1" x14ac:dyDescent="0.25">
      <c r="A41" s="98"/>
      <c r="B41" s="99"/>
      <c r="C41" s="99"/>
      <c r="D41" s="99"/>
      <c r="E41" s="99"/>
      <c r="F41" s="99"/>
      <c r="G41" s="99"/>
      <c r="H41" s="100"/>
    </row>
    <row r="42" spans="1:8" ht="1.1499999999999999" customHeight="1" x14ac:dyDescent="0.25">
      <c r="A42" s="101"/>
      <c r="B42" s="102"/>
      <c r="C42" s="102"/>
      <c r="D42" s="102"/>
      <c r="E42" s="102"/>
      <c r="F42" s="102"/>
      <c r="G42" s="102"/>
      <c r="H42" s="103"/>
    </row>
    <row r="43" spans="1:8" ht="42.75" customHeight="1" x14ac:dyDescent="0.25">
      <c r="A43" s="1">
        <v>1</v>
      </c>
      <c r="B43" s="89" t="s">
        <v>27</v>
      </c>
      <c r="C43" s="89"/>
      <c r="D43" s="1" t="s">
        <v>10</v>
      </c>
      <c r="E43" s="10">
        <v>0.7</v>
      </c>
      <c r="F43" s="22">
        <v>0.9</v>
      </c>
      <c r="G43" s="10"/>
      <c r="H43" s="7"/>
    </row>
    <row r="44" spans="1:8" ht="20.45" customHeight="1" x14ac:dyDescent="0.25">
      <c r="A44" s="95" t="s">
        <v>69</v>
      </c>
      <c r="B44" s="96"/>
      <c r="C44" s="96"/>
      <c r="D44" s="96"/>
      <c r="E44" s="96"/>
      <c r="F44" s="96"/>
      <c r="G44" s="96"/>
      <c r="H44" s="97"/>
    </row>
    <row r="45" spans="1:8" ht="23.45" customHeight="1" x14ac:dyDescent="0.25">
      <c r="A45" s="98"/>
      <c r="B45" s="99"/>
      <c r="C45" s="99"/>
      <c r="D45" s="99"/>
      <c r="E45" s="99"/>
      <c r="F45" s="99"/>
      <c r="G45" s="99"/>
      <c r="H45" s="100"/>
    </row>
    <row r="46" spans="1:8" ht="18.75" customHeight="1" x14ac:dyDescent="0.25">
      <c r="A46" s="98"/>
      <c r="B46" s="99"/>
      <c r="C46" s="99"/>
      <c r="D46" s="99"/>
      <c r="E46" s="99"/>
      <c r="F46" s="99"/>
      <c r="G46" s="99"/>
      <c r="H46" s="100"/>
    </row>
    <row r="47" spans="1:8" ht="16.899999999999999" customHeight="1" x14ac:dyDescent="0.25">
      <c r="A47" s="98"/>
      <c r="B47" s="99"/>
      <c r="C47" s="99"/>
      <c r="D47" s="99"/>
      <c r="E47" s="99"/>
      <c r="F47" s="99"/>
      <c r="G47" s="99"/>
      <c r="H47" s="100"/>
    </row>
    <row r="48" spans="1:8" ht="24" customHeight="1" x14ac:dyDescent="0.25">
      <c r="A48" s="101"/>
      <c r="B48" s="102"/>
      <c r="C48" s="102"/>
      <c r="D48" s="102"/>
      <c r="E48" s="102"/>
      <c r="F48" s="102"/>
      <c r="G48" s="102"/>
      <c r="H48" s="103"/>
    </row>
    <row r="49" spans="1:8" ht="45.6" customHeight="1" x14ac:dyDescent="0.25">
      <c r="A49" s="1">
        <v>1</v>
      </c>
      <c r="B49" s="83" t="s">
        <v>43</v>
      </c>
      <c r="C49" s="116"/>
      <c r="D49" s="10"/>
      <c r="E49" s="21"/>
      <c r="F49" s="21"/>
      <c r="G49" s="14"/>
      <c r="H49" s="15"/>
    </row>
    <row r="50" spans="1:8" ht="69" customHeight="1" x14ac:dyDescent="0.25">
      <c r="A50" s="1"/>
      <c r="B50" s="89" t="s">
        <v>44</v>
      </c>
      <c r="C50" s="92"/>
      <c r="D50" s="10" t="s">
        <v>49</v>
      </c>
      <c r="E50" s="21">
        <v>0.14000000000000001</v>
      </c>
      <c r="F50" s="21">
        <v>7.0000000000000007E-2</v>
      </c>
      <c r="G50" s="14"/>
      <c r="H50" s="27"/>
    </row>
    <row r="51" spans="1:8" ht="68.25" customHeight="1" x14ac:dyDescent="0.25">
      <c r="A51" s="1"/>
      <c r="B51" s="89" t="s">
        <v>45</v>
      </c>
      <c r="C51" s="92"/>
      <c r="D51" s="10" t="s">
        <v>50</v>
      </c>
      <c r="E51" s="38">
        <v>6</v>
      </c>
      <c r="F51" s="10">
        <v>4.7</v>
      </c>
      <c r="G51" s="14"/>
      <c r="H51" s="7"/>
    </row>
    <row r="52" spans="1:8" ht="68.25" customHeight="1" x14ac:dyDescent="0.25">
      <c r="A52" s="1"/>
      <c r="B52" s="87" t="s">
        <v>46</v>
      </c>
      <c r="C52" s="88"/>
      <c r="D52" s="10" t="s">
        <v>50</v>
      </c>
      <c r="E52" s="38">
        <v>19</v>
      </c>
      <c r="F52" s="10">
        <v>16.899999999999999</v>
      </c>
      <c r="G52" s="14"/>
      <c r="H52" s="7"/>
    </row>
    <row r="53" spans="1:8" ht="57.75" customHeight="1" x14ac:dyDescent="0.25">
      <c r="A53" s="1">
        <v>2</v>
      </c>
      <c r="B53" s="90" t="s">
        <v>47</v>
      </c>
      <c r="C53" s="90"/>
      <c r="D53" s="36" t="s">
        <v>10</v>
      </c>
      <c r="E53" s="37">
        <v>33.799999999999997</v>
      </c>
      <c r="F53" s="37">
        <v>37.299999999999997</v>
      </c>
      <c r="G53" s="14"/>
      <c r="H53" s="7"/>
    </row>
    <row r="54" spans="1:8" ht="70.5" customHeight="1" x14ac:dyDescent="0.25">
      <c r="A54" s="1">
        <v>3</v>
      </c>
      <c r="B54" s="85" t="s">
        <v>48</v>
      </c>
      <c r="C54" s="86"/>
      <c r="D54" s="10" t="s">
        <v>10</v>
      </c>
      <c r="E54" s="10">
        <v>4.7</v>
      </c>
      <c r="F54" s="10">
        <v>1</v>
      </c>
      <c r="G54" s="14"/>
      <c r="H54" s="15"/>
    </row>
    <row r="55" spans="1:8" ht="13.15" customHeight="1" x14ac:dyDescent="0.25">
      <c r="A55" s="131" t="s">
        <v>70</v>
      </c>
      <c r="B55" s="132"/>
      <c r="C55" s="132"/>
      <c r="D55" s="132"/>
      <c r="E55" s="132"/>
      <c r="F55" s="132"/>
      <c r="G55" s="132"/>
      <c r="H55" s="133"/>
    </row>
    <row r="56" spans="1:8" ht="15" customHeight="1" x14ac:dyDescent="0.25">
      <c r="A56" s="134"/>
      <c r="B56" s="135"/>
      <c r="C56" s="135"/>
      <c r="D56" s="135"/>
      <c r="E56" s="135"/>
      <c r="F56" s="135"/>
      <c r="G56" s="135"/>
      <c r="H56" s="136"/>
    </row>
    <row r="57" spans="1:8" ht="10.15" customHeight="1" x14ac:dyDescent="0.25">
      <c r="A57" s="134"/>
      <c r="B57" s="135"/>
      <c r="C57" s="135"/>
      <c r="D57" s="135"/>
      <c r="E57" s="135"/>
      <c r="F57" s="135"/>
      <c r="G57" s="135"/>
      <c r="H57" s="136"/>
    </row>
    <row r="58" spans="1:8" ht="6" customHeight="1" x14ac:dyDescent="0.25">
      <c r="A58" s="134"/>
      <c r="B58" s="135"/>
      <c r="C58" s="135"/>
      <c r="D58" s="135"/>
      <c r="E58" s="135"/>
      <c r="F58" s="135"/>
      <c r="G58" s="135"/>
      <c r="H58" s="136"/>
    </row>
    <row r="59" spans="1:8" ht="31.5" customHeight="1" x14ac:dyDescent="0.25">
      <c r="A59" s="134"/>
      <c r="B59" s="135"/>
      <c r="C59" s="135"/>
      <c r="D59" s="135"/>
      <c r="E59" s="135"/>
      <c r="F59" s="135"/>
      <c r="G59" s="135"/>
      <c r="H59" s="136"/>
    </row>
    <row r="60" spans="1:8" ht="0.6" customHeight="1" x14ac:dyDescent="0.25">
      <c r="A60" s="137"/>
      <c r="B60" s="138"/>
      <c r="C60" s="138"/>
      <c r="D60" s="138"/>
      <c r="E60" s="138"/>
      <c r="F60" s="138"/>
      <c r="G60" s="138"/>
      <c r="H60" s="139"/>
    </row>
    <row r="61" spans="1:8" ht="0.6" customHeight="1" x14ac:dyDescent="0.25">
      <c r="A61" s="23"/>
      <c r="B61" s="24"/>
      <c r="C61" s="24"/>
      <c r="D61" s="24"/>
      <c r="E61" s="24"/>
      <c r="F61" s="24"/>
      <c r="G61" s="24"/>
      <c r="H61" s="25"/>
    </row>
    <row r="62" spans="1:8" ht="73.150000000000006" customHeight="1" x14ac:dyDescent="0.25">
      <c r="A62" s="22">
        <v>1</v>
      </c>
      <c r="B62" s="93" t="s">
        <v>51</v>
      </c>
      <c r="C62" s="94"/>
      <c r="D62" s="22" t="s">
        <v>10</v>
      </c>
      <c r="E62" s="40">
        <v>76.2</v>
      </c>
      <c r="F62" s="40">
        <v>75</v>
      </c>
      <c r="G62" s="79"/>
      <c r="H62" s="80"/>
    </row>
    <row r="63" spans="1:8" ht="73.150000000000006" customHeight="1" x14ac:dyDescent="0.25">
      <c r="A63" s="22">
        <v>2</v>
      </c>
      <c r="B63" s="93" t="s">
        <v>52</v>
      </c>
      <c r="C63" s="94"/>
      <c r="D63" s="22" t="s">
        <v>10</v>
      </c>
      <c r="E63" s="22">
        <v>4.08</v>
      </c>
      <c r="F63" s="22">
        <v>4.2</v>
      </c>
      <c r="G63" s="79"/>
      <c r="H63" s="80"/>
    </row>
    <row r="64" spans="1:8" ht="14.45" customHeight="1" x14ac:dyDescent="0.25">
      <c r="A64" s="95" t="s">
        <v>72</v>
      </c>
      <c r="B64" s="96"/>
      <c r="C64" s="96"/>
      <c r="D64" s="96"/>
      <c r="E64" s="96"/>
      <c r="F64" s="96"/>
      <c r="G64" s="96"/>
      <c r="H64" s="97"/>
    </row>
    <row r="65" spans="1:13" ht="14.45" customHeight="1" x14ac:dyDescent="0.25">
      <c r="A65" s="98"/>
      <c r="B65" s="99"/>
      <c r="C65" s="99"/>
      <c r="D65" s="99"/>
      <c r="E65" s="99"/>
      <c r="F65" s="99"/>
      <c r="G65" s="99"/>
      <c r="H65" s="100"/>
    </row>
    <row r="66" spans="1:13" ht="14.45" customHeight="1" x14ac:dyDescent="0.25">
      <c r="A66" s="98"/>
      <c r="B66" s="99"/>
      <c r="C66" s="99"/>
      <c r="D66" s="99"/>
      <c r="E66" s="99"/>
      <c r="F66" s="99"/>
      <c r="G66" s="99"/>
      <c r="H66" s="100"/>
    </row>
    <row r="67" spans="1:13" ht="14.45" customHeight="1" x14ac:dyDescent="0.25">
      <c r="A67" s="98"/>
      <c r="B67" s="99"/>
      <c r="C67" s="99"/>
      <c r="D67" s="99"/>
      <c r="E67" s="99"/>
      <c r="F67" s="99"/>
      <c r="G67" s="99"/>
      <c r="H67" s="100"/>
    </row>
    <row r="68" spans="1:13" ht="42" customHeight="1" x14ac:dyDescent="0.25">
      <c r="A68" s="98"/>
      <c r="B68" s="99"/>
      <c r="C68" s="99"/>
      <c r="D68" s="99"/>
      <c r="E68" s="99"/>
      <c r="F68" s="99"/>
      <c r="G68" s="99"/>
      <c r="H68" s="100"/>
    </row>
    <row r="69" spans="1:13" ht="7.5" hidden="1" customHeight="1" x14ac:dyDescent="0.25">
      <c r="A69" s="101"/>
      <c r="B69" s="102"/>
      <c r="C69" s="102"/>
      <c r="D69" s="102"/>
      <c r="E69" s="102"/>
      <c r="F69" s="102"/>
      <c r="G69" s="102"/>
      <c r="H69" s="103"/>
    </row>
    <row r="70" spans="1:13" ht="65.25" customHeight="1" x14ac:dyDescent="0.25">
      <c r="A70" s="1">
        <v>1</v>
      </c>
      <c r="B70" s="140" t="s">
        <v>53</v>
      </c>
      <c r="C70" s="141"/>
      <c r="D70" s="22" t="s">
        <v>26</v>
      </c>
      <c r="E70" s="22">
        <v>1815</v>
      </c>
      <c r="F70" s="22">
        <v>1262</v>
      </c>
      <c r="G70" s="1"/>
      <c r="H70" s="7"/>
    </row>
    <row r="71" spans="1:13" ht="78" customHeight="1" x14ac:dyDescent="0.25">
      <c r="A71" s="1">
        <v>2</v>
      </c>
      <c r="B71" s="142" t="s">
        <v>54</v>
      </c>
      <c r="C71" s="143"/>
      <c r="D71" s="22" t="s">
        <v>10</v>
      </c>
      <c r="E71" s="22">
        <v>23.24</v>
      </c>
      <c r="F71" s="22">
        <v>18.899999999999999</v>
      </c>
      <c r="G71" s="1"/>
      <c r="H71" s="7"/>
    </row>
    <row r="72" spans="1:13" ht="74.25" customHeight="1" x14ac:dyDescent="0.25">
      <c r="A72" s="1">
        <v>3</v>
      </c>
      <c r="B72" s="130" t="s">
        <v>55</v>
      </c>
      <c r="C72" s="130"/>
      <c r="D72" s="22" t="s">
        <v>10</v>
      </c>
      <c r="E72" s="40">
        <v>0</v>
      </c>
      <c r="F72" s="40">
        <v>0</v>
      </c>
      <c r="G72" s="1"/>
      <c r="H72" s="7"/>
    </row>
    <row r="73" spans="1:13" ht="84.75" customHeight="1" x14ac:dyDescent="0.25">
      <c r="A73" s="1">
        <v>4</v>
      </c>
      <c r="B73" s="130" t="s">
        <v>56</v>
      </c>
      <c r="C73" s="130"/>
      <c r="D73" s="22" t="s">
        <v>10</v>
      </c>
      <c r="E73" s="40">
        <v>0</v>
      </c>
      <c r="F73" s="40">
        <v>0</v>
      </c>
      <c r="G73" s="1"/>
      <c r="H73" s="7"/>
    </row>
    <row r="74" spans="1:13" ht="79.5" customHeight="1" x14ac:dyDescent="0.25">
      <c r="A74" s="129" t="s">
        <v>74</v>
      </c>
      <c r="B74" s="102"/>
      <c r="C74" s="102"/>
      <c r="D74" s="102"/>
      <c r="E74" s="102"/>
      <c r="F74" s="102"/>
      <c r="G74" s="102"/>
      <c r="H74" s="103"/>
    </row>
    <row r="75" spans="1:13" ht="42" customHeight="1" x14ac:dyDescent="0.25">
      <c r="A75" s="39">
        <v>1</v>
      </c>
      <c r="B75" s="91" t="s">
        <v>57</v>
      </c>
      <c r="C75" s="86"/>
      <c r="D75" s="41" t="s">
        <v>11</v>
      </c>
      <c r="E75" s="41">
        <v>58</v>
      </c>
      <c r="F75" s="41">
        <v>41</v>
      </c>
      <c r="G75" s="26"/>
      <c r="H75" s="28"/>
      <c r="M75" s="48"/>
    </row>
    <row r="76" spans="1:13" ht="43.5" customHeight="1" x14ac:dyDescent="0.25">
      <c r="A76" s="39">
        <v>2</v>
      </c>
      <c r="B76" s="91" t="s">
        <v>58</v>
      </c>
      <c r="C76" s="86"/>
      <c r="D76" s="41" t="s">
        <v>10</v>
      </c>
      <c r="E76" s="42">
        <v>99</v>
      </c>
      <c r="F76" s="42">
        <v>99</v>
      </c>
      <c r="G76" s="26"/>
      <c r="H76" s="26"/>
    </row>
    <row r="77" spans="1:13" ht="45" customHeight="1" x14ac:dyDescent="0.25">
      <c r="A77" s="10">
        <v>3</v>
      </c>
      <c r="B77" s="81" t="s">
        <v>59</v>
      </c>
      <c r="C77" s="82"/>
      <c r="D77" s="41" t="s">
        <v>10</v>
      </c>
      <c r="E77" s="43">
        <v>33.799999999999997</v>
      </c>
      <c r="F77" s="43">
        <v>40</v>
      </c>
      <c r="G77" s="11"/>
      <c r="H77" s="44"/>
    </row>
    <row r="78" spans="1:13" ht="76.5" customHeight="1" x14ac:dyDescent="0.25">
      <c r="A78" s="125" t="s">
        <v>80</v>
      </c>
      <c r="B78" s="126"/>
      <c r="C78" s="126"/>
      <c r="D78" s="126"/>
      <c r="E78" s="126"/>
      <c r="F78" s="126"/>
      <c r="G78" s="126"/>
      <c r="H78" s="127"/>
    </row>
    <row r="79" spans="1:13" ht="38.25" customHeight="1" x14ac:dyDescent="0.25">
      <c r="A79" s="52">
        <v>1</v>
      </c>
      <c r="B79" s="82" t="s">
        <v>75</v>
      </c>
      <c r="C79" s="128"/>
      <c r="D79" s="20" t="s">
        <v>10</v>
      </c>
      <c r="E79" s="41">
        <v>83</v>
      </c>
      <c r="F79" s="41">
        <v>78</v>
      </c>
      <c r="G79" s="30"/>
      <c r="H79" s="30"/>
    </row>
    <row r="80" spans="1:13" ht="36" customHeight="1" x14ac:dyDescent="0.25">
      <c r="A80" s="52">
        <v>2</v>
      </c>
      <c r="B80" s="82" t="s">
        <v>76</v>
      </c>
      <c r="C80" s="128"/>
      <c r="D80" s="20" t="s">
        <v>10</v>
      </c>
      <c r="E80" s="41">
        <v>3</v>
      </c>
      <c r="F80" s="41">
        <v>0</v>
      </c>
      <c r="G80" s="30"/>
      <c r="H80" s="30"/>
    </row>
    <row r="81" spans="1:8" x14ac:dyDescent="0.25">
      <c r="A81" s="49"/>
      <c r="B81" s="3"/>
      <c r="C81" s="3"/>
      <c r="D81" s="3"/>
      <c r="E81" s="49"/>
      <c r="F81" s="49"/>
      <c r="G81" s="49"/>
      <c r="H81" s="49"/>
    </row>
    <row r="82" spans="1:8" x14ac:dyDescent="0.25">
      <c r="A82" s="49"/>
      <c r="B82" s="3"/>
      <c r="C82" s="3"/>
      <c r="D82" s="3"/>
      <c r="E82" s="49"/>
      <c r="F82" s="49"/>
      <c r="G82" s="49"/>
      <c r="H82" s="49"/>
    </row>
    <row r="83" spans="1:8" x14ac:dyDescent="0.25">
      <c r="A83" s="49"/>
      <c r="B83" s="3"/>
      <c r="C83" s="3"/>
      <c r="D83" s="3"/>
      <c r="E83" s="49"/>
      <c r="F83" s="49"/>
      <c r="G83" s="49"/>
      <c r="H83" s="49"/>
    </row>
    <row r="84" spans="1:8" x14ac:dyDescent="0.25">
      <c r="A84" s="49"/>
      <c r="B84" s="3"/>
      <c r="C84" s="3"/>
      <c r="D84" s="3"/>
      <c r="E84" s="49"/>
      <c r="F84" s="49"/>
      <c r="G84" s="49"/>
      <c r="H84" s="49"/>
    </row>
    <row r="85" spans="1:8" x14ac:dyDescent="0.25">
      <c r="A85" s="49"/>
      <c r="B85" s="3"/>
      <c r="C85" s="3"/>
      <c r="D85" s="3"/>
      <c r="E85" s="49"/>
      <c r="F85" s="49"/>
      <c r="G85" s="49"/>
      <c r="H85" s="49"/>
    </row>
    <row r="86" spans="1:8" x14ac:dyDescent="0.25">
      <c r="A86" s="49"/>
      <c r="B86" s="3"/>
      <c r="C86" s="3"/>
      <c r="D86" s="3"/>
      <c r="E86" s="49"/>
      <c r="F86" s="49"/>
      <c r="G86" s="49"/>
      <c r="H86" s="49"/>
    </row>
    <row r="87" spans="1:8" x14ac:dyDescent="0.25">
      <c r="A87" s="49"/>
      <c r="B87" s="3"/>
      <c r="C87" s="3"/>
      <c r="D87" s="3"/>
      <c r="E87" s="49"/>
      <c r="F87" s="49"/>
      <c r="G87" s="49"/>
      <c r="H87" s="49"/>
    </row>
    <row r="88" spans="1:8" x14ac:dyDescent="0.25">
      <c r="A88" s="49"/>
      <c r="B88" s="3"/>
      <c r="C88" s="3"/>
      <c r="D88" s="3"/>
      <c r="E88" s="49"/>
      <c r="F88" s="49"/>
      <c r="G88" s="49"/>
      <c r="H88" s="49"/>
    </row>
    <row r="89" spans="1:8" x14ac:dyDescent="0.25">
      <c r="A89" s="49"/>
      <c r="B89" s="3"/>
      <c r="C89" s="3"/>
      <c r="D89" s="3"/>
      <c r="E89" s="49"/>
      <c r="F89" s="49"/>
      <c r="G89" s="49"/>
      <c r="H89" s="49"/>
    </row>
    <row r="90" spans="1:8" ht="18.75" x14ac:dyDescent="0.3">
      <c r="A90" s="50"/>
      <c r="B90" s="51"/>
      <c r="C90" s="51"/>
      <c r="D90" s="51"/>
      <c r="E90" s="50"/>
      <c r="F90" s="50"/>
      <c r="G90" s="50"/>
      <c r="H90" s="50"/>
    </row>
    <row r="91" spans="1:8" ht="18.75" x14ac:dyDescent="0.3">
      <c r="A91" s="50"/>
      <c r="B91" s="51"/>
      <c r="C91" s="51"/>
      <c r="D91" s="51"/>
      <c r="E91" s="50"/>
      <c r="F91" s="50"/>
      <c r="G91" s="50"/>
      <c r="H91" s="50"/>
    </row>
    <row r="92" spans="1:8" ht="18.75" x14ac:dyDescent="0.3">
      <c r="A92" s="50"/>
      <c r="B92" s="51"/>
      <c r="C92" s="51"/>
      <c r="D92" s="51"/>
      <c r="E92" s="50"/>
      <c r="F92" s="50"/>
      <c r="G92" s="50"/>
      <c r="H92" s="50"/>
    </row>
    <row r="93" spans="1:8" ht="18.75" x14ac:dyDescent="0.3">
      <c r="A93" s="50"/>
      <c r="B93" s="51"/>
      <c r="C93" s="51"/>
      <c r="D93" s="51"/>
      <c r="E93" s="50"/>
      <c r="F93" s="50"/>
      <c r="G93" s="50"/>
      <c r="H93" s="50"/>
    </row>
  </sheetData>
  <mergeCells count="51">
    <mergeCell ref="A78:H78"/>
    <mergeCell ref="B79:C79"/>
    <mergeCell ref="B80:C80"/>
    <mergeCell ref="B30:C30"/>
    <mergeCell ref="B31:C3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28:C28"/>
    <mergeCell ref="B26:C26"/>
    <mergeCell ref="B27:C27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1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view="pageBreakPreview" zoomScale="69" zoomScaleNormal="90" zoomScaleSheetLayoutView="69" workbookViewId="0">
      <pane xSplit="3" ySplit="6" topLeftCell="D31" activePane="bottomRight" state="frozen"/>
      <selection pane="topRight" activeCell="D1" sqref="D1"/>
      <selection pane="bottomLeft" activeCell="A7" sqref="A7"/>
      <selection pane="bottomRight" activeCell="G32" sqref="G32:G34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5" customWidth="1"/>
    <col min="6" max="6" width="12" style="2" customWidth="1"/>
    <col min="7" max="7" width="12.5703125" style="2" customWidth="1"/>
    <col min="8" max="8" width="14.5703125" style="57" customWidth="1"/>
    <col min="9" max="9" width="12.5703125" style="57" customWidth="1"/>
    <col min="10" max="10" width="10.7109375" style="57" customWidth="1"/>
    <col min="11" max="11" width="12.85546875" style="57" customWidth="1"/>
    <col min="12" max="12" width="12.42578125" style="62" customWidth="1"/>
    <col min="13" max="13" width="10.7109375" style="62" customWidth="1"/>
    <col min="14" max="14" width="12.42578125" style="62" customWidth="1"/>
    <col min="15" max="15" width="12.5703125" style="62" customWidth="1"/>
    <col min="16" max="16" width="14.7109375" style="66" customWidth="1"/>
    <col min="17" max="17" width="11" style="66" customWidth="1"/>
    <col min="18" max="18" width="11.85546875" style="66" customWidth="1"/>
    <col min="19" max="19" width="12.7109375" style="66" customWidth="1"/>
    <col min="20" max="20" width="14.85546875" style="70" customWidth="1"/>
    <col min="21" max="21" width="13.5703125" style="70" customWidth="1"/>
    <col min="22" max="22" width="12" style="70" customWidth="1"/>
    <col min="23" max="23" width="13.5703125" style="70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66" t="s">
        <v>28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</row>
    <row r="4" spans="1:27" ht="20.25" x14ac:dyDescent="0.3">
      <c r="A4" s="166" t="s">
        <v>84</v>
      </c>
      <c r="B4" s="169"/>
      <c r="C4" s="169"/>
      <c r="D4" s="169"/>
      <c r="E4" s="169"/>
      <c r="F4" s="169"/>
      <c r="G4" s="169"/>
      <c r="H4" s="169"/>
      <c r="I4" s="169"/>
      <c r="J4" s="169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</row>
    <row r="5" spans="1:27" ht="31.15" customHeight="1" x14ac:dyDescent="0.25">
      <c r="A5" s="144" t="s">
        <v>0</v>
      </c>
      <c r="B5" s="157" t="s">
        <v>1</v>
      </c>
      <c r="C5" s="157" t="s">
        <v>2</v>
      </c>
      <c r="D5" s="157" t="s">
        <v>18</v>
      </c>
      <c r="E5" s="159"/>
      <c r="F5" s="159"/>
      <c r="G5" s="159"/>
      <c r="H5" s="160" t="s">
        <v>19</v>
      </c>
      <c r="I5" s="161"/>
      <c r="J5" s="161"/>
      <c r="K5" s="161"/>
      <c r="L5" s="152" t="s">
        <v>20</v>
      </c>
      <c r="M5" s="153"/>
      <c r="N5" s="153"/>
      <c r="O5" s="153"/>
      <c r="P5" s="154" t="s">
        <v>21</v>
      </c>
      <c r="Q5" s="155"/>
      <c r="R5" s="155"/>
      <c r="S5" s="155"/>
      <c r="T5" s="150" t="s">
        <v>22</v>
      </c>
      <c r="U5" s="151"/>
      <c r="V5" s="151"/>
      <c r="W5" s="151"/>
      <c r="X5" s="144" t="s">
        <v>30</v>
      </c>
      <c r="Y5" s="145"/>
      <c r="Z5" s="145"/>
      <c r="AA5" s="145"/>
    </row>
    <row r="6" spans="1:27" ht="75.75" customHeight="1" x14ac:dyDescent="0.25">
      <c r="A6" s="156"/>
      <c r="B6" s="158"/>
      <c r="C6" s="158"/>
      <c r="D6" s="15" t="s">
        <v>14</v>
      </c>
      <c r="E6" s="18" t="s">
        <v>15</v>
      </c>
      <c r="F6" s="15" t="s">
        <v>16</v>
      </c>
      <c r="G6" s="15" t="s">
        <v>17</v>
      </c>
      <c r="H6" s="58" t="s">
        <v>14</v>
      </c>
      <c r="I6" s="59" t="s">
        <v>15</v>
      </c>
      <c r="J6" s="58" t="s">
        <v>16</v>
      </c>
      <c r="K6" s="58" t="s">
        <v>17</v>
      </c>
      <c r="L6" s="63" t="s">
        <v>14</v>
      </c>
      <c r="M6" s="63" t="s">
        <v>15</v>
      </c>
      <c r="N6" s="63" t="s">
        <v>16</v>
      </c>
      <c r="O6" s="63" t="s">
        <v>17</v>
      </c>
      <c r="P6" s="67" t="s">
        <v>14</v>
      </c>
      <c r="Q6" s="67" t="s">
        <v>15</v>
      </c>
      <c r="R6" s="67" t="s">
        <v>16</v>
      </c>
      <c r="S6" s="67" t="s">
        <v>17</v>
      </c>
      <c r="T6" s="71" t="s">
        <v>14</v>
      </c>
      <c r="U6" s="71" t="s">
        <v>15</v>
      </c>
      <c r="V6" s="71" t="s">
        <v>16</v>
      </c>
      <c r="W6" s="71" t="s">
        <v>17</v>
      </c>
      <c r="X6" s="15" t="s">
        <v>14</v>
      </c>
      <c r="Y6" s="15" t="s">
        <v>15</v>
      </c>
      <c r="Z6" s="15" t="s">
        <v>16</v>
      </c>
      <c r="AA6" s="15" t="s">
        <v>17</v>
      </c>
    </row>
    <row r="7" spans="1:27" ht="28.5" customHeight="1" x14ac:dyDescent="0.25">
      <c r="A7" s="146" t="s">
        <v>60</v>
      </c>
      <c r="B7" s="147"/>
      <c r="C7" s="17" t="s">
        <v>7</v>
      </c>
      <c r="D7" s="45">
        <f>H7+L7+P7+T7+X7</f>
        <v>243711.47</v>
      </c>
      <c r="E7" s="46">
        <f>I7+M7+Q7+U7+Y7</f>
        <v>228911.47</v>
      </c>
      <c r="F7" s="46">
        <f>J7+N7+R7+V7+Z7</f>
        <v>177143.29000000004</v>
      </c>
      <c r="G7" s="46">
        <f>F7/E7*100-100</f>
        <v>-22.61493493532673</v>
      </c>
      <c r="H7" s="60">
        <f>H8</f>
        <v>19218.09</v>
      </c>
      <c r="I7" s="60">
        <f>H7</f>
        <v>19218.09</v>
      </c>
      <c r="J7" s="60">
        <f t="shared" ref="J7:AA7" si="0">J8</f>
        <v>12979.38</v>
      </c>
      <c r="K7" s="60">
        <f>J7/I7*100-100</f>
        <v>-32.462695304268024</v>
      </c>
      <c r="L7" s="64">
        <f t="shared" si="0"/>
        <v>136318</v>
      </c>
      <c r="M7" s="64">
        <f t="shared" si="0"/>
        <v>136318</v>
      </c>
      <c r="N7" s="64">
        <f t="shared" si="0"/>
        <v>98485.41</v>
      </c>
      <c r="O7" s="64">
        <f>N7/M7*100-100</f>
        <v>-27.753187400049882</v>
      </c>
      <c r="P7" s="68">
        <f>P8</f>
        <v>73375.38</v>
      </c>
      <c r="Q7" s="68">
        <f>Q8</f>
        <v>73375.38</v>
      </c>
      <c r="R7" s="68">
        <f t="shared" si="0"/>
        <v>57919.11</v>
      </c>
      <c r="S7" s="68">
        <f>R7/Q7*100-100</f>
        <v>-21.06465411150171</v>
      </c>
      <c r="T7" s="72">
        <f t="shared" si="0"/>
        <v>0</v>
      </c>
      <c r="U7" s="72">
        <f>T7</f>
        <v>0</v>
      </c>
      <c r="V7" s="72">
        <f t="shared" si="0"/>
        <v>0</v>
      </c>
      <c r="W7" s="72" t="e">
        <f>V7/U7*100-100</f>
        <v>#DIV/0!</v>
      </c>
      <c r="X7" s="46">
        <f t="shared" si="0"/>
        <v>14800</v>
      </c>
      <c r="Y7" s="46">
        <f t="shared" si="0"/>
        <v>0</v>
      </c>
      <c r="Z7" s="46">
        <f t="shared" si="0"/>
        <v>7759.39</v>
      </c>
      <c r="AA7" s="46">
        <f t="shared" si="0"/>
        <v>-47.571689189189193</v>
      </c>
    </row>
    <row r="8" spans="1:27" ht="121.5" customHeight="1" x14ac:dyDescent="0.25">
      <c r="A8" s="146"/>
      <c r="B8" s="147"/>
      <c r="C8" s="16" t="s">
        <v>6</v>
      </c>
      <c r="D8" s="45">
        <f t="shared" ref="D8:D34" si="1">H8+L8+P8+T8+X8</f>
        <v>243711.47</v>
      </c>
      <c r="E8" s="46">
        <f>I8+M8+Q8+U8+Y8</f>
        <v>228911.47</v>
      </c>
      <c r="F8" s="46">
        <f t="shared" ref="F8:F34" si="2">J8+N8+R8+V8+Z8</f>
        <v>177143.29000000004</v>
      </c>
      <c r="G8" s="46">
        <f>F8/E8*100-100</f>
        <v>-22.61493493532673</v>
      </c>
      <c r="H8" s="61">
        <v>19218.09</v>
      </c>
      <c r="I8" s="60">
        <f t="shared" ref="I8:I25" si="3">H8</f>
        <v>19218.09</v>
      </c>
      <c r="J8" s="61">
        <v>12979.38</v>
      </c>
      <c r="K8" s="60">
        <f t="shared" ref="K8:K34" si="4">J8/I8*100-100</f>
        <v>-32.462695304268024</v>
      </c>
      <c r="L8" s="65">
        <v>136318</v>
      </c>
      <c r="M8" s="65">
        <v>136318</v>
      </c>
      <c r="N8" s="65">
        <v>98485.41</v>
      </c>
      <c r="O8" s="64">
        <f t="shared" ref="O8:O34" si="5">N8/M8*100-100</f>
        <v>-27.753187400049882</v>
      </c>
      <c r="P8" s="69">
        <v>73375.38</v>
      </c>
      <c r="Q8" s="69">
        <v>73375.38</v>
      </c>
      <c r="R8" s="69">
        <v>57919.11</v>
      </c>
      <c r="S8" s="68">
        <f t="shared" ref="S8:S34" si="6">R8/Q8*100-100</f>
        <v>-21.06465411150171</v>
      </c>
      <c r="T8" s="73">
        <v>0</v>
      </c>
      <c r="U8" s="72">
        <f>T8</f>
        <v>0</v>
      </c>
      <c r="V8" s="73">
        <v>0</v>
      </c>
      <c r="W8" s="72" t="e">
        <f t="shared" ref="W8:W34" si="7">V8/U8*100-100</f>
        <v>#DIV/0!</v>
      </c>
      <c r="X8" s="47">
        <v>14800</v>
      </c>
      <c r="Y8" s="47">
        <v>0</v>
      </c>
      <c r="Z8" s="46">
        <v>7759.39</v>
      </c>
      <c r="AA8" s="46">
        <f t="shared" ref="AA8:AA34" si="8">Z8/X8*100-100</f>
        <v>-47.571689189189193</v>
      </c>
    </row>
    <row r="9" spans="1:27" ht="42" customHeight="1" x14ac:dyDescent="0.25">
      <c r="A9" s="146" t="s">
        <v>61</v>
      </c>
      <c r="B9" s="147"/>
      <c r="C9" s="17" t="s">
        <v>7</v>
      </c>
      <c r="D9" s="45">
        <f>D10</f>
        <v>52780.3</v>
      </c>
      <c r="E9" s="46">
        <f>D9-X9</f>
        <v>51420.3</v>
      </c>
      <c r="F9" s="46">
        <f>J9+N9+R9+V9+Z9</f>
        <v>40665.480000000003</v>
      </c>
      <c r="G9" s="46">
        <f>F9/E9*100-100</f>
        <v>-20.91551391182081</v>
      </c>
      <c r="H9" s="60">
        <f>H10</f>
        <v>0</v>
      </c>
      <c r="I9" s="60">
        <f t="shared" ref="I9:J9" si="9">I10</f>
        <v>0</v>
      </c>
      <c r="J9" s="60">
        <f t="shared" si="9"/>
        <v>0</v>
      </c>
      <c r="K9" s="60" t="e">
        <f t="shared" si="4"/>
        <v>#DIV/0!</v>
      </c>
      <c r="L9" s="64">
        <f>L10</f>
        <v>2500</v>
      </c>
      <c r="M9" s="64">
        <f t="shared" ref="M9:N9" si="10">M10</f>
        <v>2500</v>
      </c>
      <c r="N9" s="64">
        <f t="shared" si="10"/>
        <v>2500</v>
      </c>
      <c r="O9" s="64">
        <f t="shared" si="5"/>
        <v>0</v>
      </c>
      <c r="P9" s="68">
        <f>P10</f>
        <v>48920.3</v>
      </c>
      <c r="Q9" s="68">
        <f>Q10</f>
        <v>48920.3</v>
      </c>
      <c r="R9" s="68">
        <f>R10</f>
        <v>36879.08</v>
      </c>
      <c r="S9" s="68">
        <f t="shared" si="6"/>
        <v>-24.613953716555287</v>
      </c>
      <c r="T9" s="72">
        <v>0</v>
      </c>
      <c r="U9" s="72">
        <f t="shared" ref="U9:V9" si="11">U10</f>
        <v>0</v>
      </c>
      <c r="V9" s="72">
        <f t="shared" si="11"/>
        <v>0</v>
      </c>
      <c r="W9" s="72" t="e">
        <f t="shared" si="7"/>
        <v>#DIV/0!</v>
      </c>
      <c r="X9" s="46">
        <f>X10</f>
        <v>1360</v>
      </c>
      <c r="Y9" s="46">
        <f t="shared" ref="Y9:Z9" si="12">Y10</f>
        <v>0</v>
      </c>
      <c r="Z9" s="46">
        <f t="shared" si="12"/>
        <v>1286.4000000000001</v>
      </c>
      <c r="AA9" s="46">
        <f t="shared" si="8"/>
        <v>-5.4117647058823479</v>
      </c>
    </row>
    <row r="10" spans="1:27" ht="66.75" customHeight="1" x14ac:dyDescent="0.25">
      <c r="A10" s="146"/>
      <c r="B10" s="147"/>
      <c r="C10" s="16" t="s">
        <v>3</v>
      </c>
      <c r="D10" s="45">
        <f t="shared" si="1"/>
        <v>52780.3</v>
      </c>
      <c r="E10" s="46">
        <f>D10-X10</f>
        <v>51420.3</v>
      </c>
      <c r="F10" s="46">
        <f>J10+N10+R10+V10+Z10</f>
        <v>40665.480000000003</v>
      </c>
      <c r="G10" s="46">
        <f>F10/E10*100-100</f>
        <v>-20.91551391182081</v>
      </c>
      <c r="H10" s="61">
        <v>0</v>
      </c>
      <c r="I10" s="61">
        <v>0</v>
      </c>
      <c r="J10" s="61">
        <v>0</v>
      </c>
      <c r="K10" s="60" t="e">
        <f t="shared" si="4"/>
        <v>#DIV/0!</v>
      </c>
      <c r="L10" s="65">
        <v>2500</v>
      </c>
      <c r="M10" s="64">
        <v>2500</v>
      </c>
      <c r="N10" s="65">
        <v>2500</v>
      </c>
      <c r="O10" s="64">
        <f t="shared" si="5"/>
        <v>0</v>
      </c>
      <c r="P10" s="69">
        <v>48920.3</v>
      </c>
      <c r="Q10" s="69">
        <v>48920.3</v>
      </c>
      <c r="R10" s="69">
        <v>36879.08</v>
      </c>
      <c r="S10" s="68">
        <f t="shared" si="6"/>
        <v>-24.613953716555287</v>
      </c>
      <c r="T10" s="73">
        <v>0</v>
      </c>
      <c r="U10" s="72">
        <v>0</v>
      </c>
      <c r="V10" s="73">
        <v>0</v>
      </c>
      <c r="W10" s="72" t="e">
        <f t="shared" si="7"/>
        <v>#DIV/0!</v>
      </c>
      <c r="X10" s="47">
        <v>1360</v>
      </c>
      <c r="Y10" s="47">
        <v>0</v>
      </c>
      <c r="Z10" s="47">
        <v>1286.4000000000001</v>
      </c>
      <c r="AA10" s="46">
        <f t="shared" si="8"/>
        <v>-5.4117647058823479</v>
      </c>
    </row>
    <row r="11" spans="1:27" ht="66.75" customHeight="1" x14ac:dyDescent="0.25">
      <c r="A11" s="146" t="s">
        <v>62</v>
      </c>
      <c r="B11" s="147"/>
      <c r="C11" s="17" t="s">
        <v>7</v>
      </c>
      <c r="D11" s="45">
        <f>D12+D13</f>
        <v>5717.4</v>
      </c>
      <c r="E11" s="45">
        <f t="shared" ref="E11:F11" si="13">E12+E13</f>
        <v>5717.4</v>
      </c>
      <c r="F11" s="45">
        <f t="shared" si="13"/>
        <v>2700.4</v>
      </c>
      <c r="G11" s="46">
        <f>F11/E11*100-100</f>
        <v>-52.768741036135303</v>
      </c>
      <c r="H11" s="60">
        <f>H13</f>
        <v>0</v>
      </c>
      <c r="I11" s="60">
        <f>I13</f>
        <v>0</v>
      </c>
      <c r="J11" s="60">
        <f t="shared" ref="J11:Z11" si="14">J13</f>
        <v>0</v>
      </c>
      <c r="K11" s="60" t="e">
        <f t="shared" si="4"/>
        <v>#DIV/0!</v>
      </c>
      <c r="L11" s="64">
        <f>L12+L13</f>
        <v>500</v>
      </c>
      <c r="M11" s="64">
        <f t="shared" ref="M11:M27" si="15">L11</f>
        <v>500</v>
      </c>
      <c r="N11" s="64">
        <f t="shared" si="14"/>
        <v>0</v>
      </c>
      <c r="O11" s="64">
        <f t="shared" si="5"/>
        <v>-100</v>
      </c>
      <c r="P11" s="68">
        <f>P12+P13</f>
        <v>5217.3999999999996</v>
      </c>
      <c r="Q11" s="68">
        <f t="shared" ref="Q11:R11" si="16">Q12+Q13</f>
        <v>5217.3999999999996</v>
      </c>
      <c r="R11" s="68">
        <f t="shared" si="16"/>
        <v>2700.4</v>
      </c>
      <c r="S11" s="68">
        <f t="shared" si="6"/>
        <v>-48.242419595967334</v>
      </c>
      <c r="T11" s="72">
        <f>T12+T13</f>
        <v>0</v>
      </c>
      <c r="U11" s="72">
        <f t="shared" ref="U11:V11" si="17">U12+U13</f>
        <v>0</v>
      </c>
      <c r="V11" s="72">
        <f t="shared" si="17"/>
        <v>0</v>
      </c>
      <c r="W11" s="72" t="e">
        <f t="shared" si="7"/>
        <v>#DIV/0!</v>
      </c>
      <c r="X11" s="46">
        <f t="shared" si="14"/>
        <v>0</v>
      </c>
      <c r="Y11" s="46">
        <v>0</v>
      </c>
      <c r="Z11" s="46">
        <f t="shared" si="14"/>
        <v>0</v>
      </c>
      <c r="AA11" s="46" t="e">
        <f t="shared" si="8"/>
        <v>#DIV/0!</v>
      </c>
    </row>
    <row r="12" spans="1:27" ht="53.25" customHeight="1" x14ac:dyDescent="0.25">
      <c r="A12" s="146"/>
      <c r="B12" s="147"/>
      <c r="C12" s="16" t="s">
        <v>3</v>
      </c>
      <c r="D12" s="45">
        <f>H12+L12+P12+T12+X12</f>
        <v>0</v>
      </c>
      <c r="E12" s="46">
        <f>D12-X12</f>
        <v>0</v>
      </c>
      <c r="F12" s="46">
        <f>J12+N12+R12+V12+Z12</f>
        <v>0</v>
      </c>
      <c r="G12" s="46" t="e">
        <f>F12/E12*100-100</f>
        <v>#DIV/0!</v>
      </c>
      <c r="H12" s="61">
        <v>0</v>
      </c>
      <c r="I12" s="61">
        <v>0</v>
      </c>
      <c r="J12" s="61">
        <v>0</v>
      </c>
      <c r="K12" s="60" t="e">
        <f t="shared" si="4"/>
        <v>#DIV/0!</v>
      </c>
      <c r="L12" s="65">
        <v>0</v>
      </c>
      <c r="M12" s="65">
        <v>0</v>
      </c>
      <c r="N12" s="65">
        <v>0</v>
      </c>
      <c r="O12" s="64" t="e">
        <f t="shared" si="5"/>
        <v>#DIV/0!</v>
      </c>
      <c r="P12" s="69">
        <v>0</v>
      </c>
      <c r="Q12" s="69">
        <v>0</v>
      </c>
      <c r="R12" s="69">
        <v>0</v>
      </c>
      <c r="S12" s="68" t="e">
        <f t="shared" si="6"/>
        <v>#DIV/0!</v>
      </c>
      <c r="T12" s="73">
        <v>0</v>
      </c>
      <c r="U12" s="73">
        <v>0</v>
      </c>
      <c r="V12" s="73">
        <v>0</v>
      </c>
      <c r="W12" s="72" t="e">
        <f t="shared" si="7"/>
        <v>#DIV/0!</v>
      </c>
      <c r="X12" s="47">
        <v>0</v>
      </c>
      <c r="Y12" s="47">
        <v>0</v>
      </c>
      <c r="Z12" s="47">
        <v>0</v>
      </c>
      <c r="AA12" s="46" t="e">
        <f t="shared" si="8"/>
        <v>#DIV/0!</v>
      </c>
    </row>
    <row r="13" spans="1:27" ht="48" customHeight="1" x14ac:dyDescent="0.25">
      <c r="A13" s="146"/>
      <c r="B13" s="147"/>
      <c r="C13" s="16" t="s">
        <v>5</v>
      </c>
      <c r="D13" s="45">
        <f>H13+L13+P13+T13+X13</f>
        <v>5717.4</v>
      </c>
      <c r="E13" s="46">
        <f>D13-X13</f>
        <v>5717.4</v>
      </c>
      <c r="F13" s="46">
        <f>J13+N13+R13+V13+Z13</f>
        <v>2700.4</v>
      </c>
      <c r="G13" s="46">
        <f>F13/E13*100-100</f>
        <v>-52.768741036135303</v>
      </c>
      <c r="H13" s="61">
        <v>0</v>
      </c>
      <c r="I13" s="61">
        <v>0</v>
      </c>
      <c r="J13" s="61">
        <v>0</v>
      </c>
      <c r="K13" s="60" t="e">
        <f t="shared" si="4"/>
        <v>#DIV/0!</v>
      </c>
      <c r="L13" s="65">
        <v>500</v>
      </c>
      <c r="M13" s="65">
        <v>500</v>
      </c>
      <c r="N13" s="65">
        <v>0</v>
      </c>
      <c r="O13" s="64">
        <f t="shared" si="5"/>
        <v>-100</v>
      </c>
      <c r="P13" s="69">
        <v>5217.3999999999996</v>
      </c>
      <c r="Q13" s="69">
        <v>5217.3999999999996</v>
      </c>
      <c r="R13" s="69">
        <v>2700.4</v>
      </c>
      <c r="S13" s="68">
        <f t="shared" si="6"/>
        <v>-48.242419595967334</v>
      </c>
      <c r="T13" s="73">
        <v>0</v>
      </c>
      <c r="U13" s="73">
        <f t="shared" ref="U13:U29" si="18">T13</f>
        <v>0</v>
      </c>
      <c r="V13" s="73">
        <v>0</v>
      </c>
      <c r="W13" s="72" t="e">
        <f t="shared" si="7"/>
        <v>#DIV/0!</v>
      </c>
      <c r="X13" s="47">
        <v>0</v>
      </c>
      <c r="Y13" s="47">
        <v>0</v>
      </c>
      <c r="Z13" s="47">
        <v>0</v>
      </c>
      <c r="AA13" s="46" t="e">
        <f t="shared" si="8"/>
        <v>#DIV/0!</v>
      </c>
    </row>
    <row r="14" spans="1:27" ht="37.5" customHeight="1" x14ac:dyDescent="0.25">
      <c r="A14" s="146" t="s">
        <v>63</v>
      </c>
      <c r="B14" s="147"/>
      <c r="C14" s="17" t="s">
        <v>7</v>
      </c>
      <c r="D14" s="45">
        <f>D15+D16</f>
        <v>2284.6999999999998</v>
      </c>
      <c r="E14" s="45">
        <f>E15+E16</f>
        <v>2284.6999999999998</v>
      </c>
      <c r="F14" s="46">
        <f>F15+F16</f>
        <v>1495.1999999999998</v>
      </c>
      <c r="G14" s="46">
        <f>F14/E14*100-100</f>
        <v>-34.555959206898066</v>
      </c>
      <c r="H14" s="60">
        <f>H15+H16</f>
        <v>0</v>
      </c>
      <c r="I14" s="60">
        <f t="shared" si="3"/>
        <v>0</v>
      </c>
      <c r="J14" s="60">
        <f t="shared" ref="J14:Z14" si="19">J15+J16</f>
        <v>0</v>
      </c>
      <c r="K14" s="60" t="e">
        <f t="shared" si="4"/>
        <v>#DIV/0!</v>
      </c>
      <c r="L14" s="64">
        <f>L15+L16</f>
        <v>198</v>
      </c>
      <c r="M14" s="64">
        <f>M15+M16</f>
        <v>198</v>
      </c>
      <c r="N14" s="64">
        <f>N15+N16</f>
        <v>82.6</v>
      </c>
      <c r="O14" s="64">
        <f t="shared" si="5"/>
        <v>-58.282828282828284</v>
      </c>
      <c r="P14" s="68">
        <f>P15+P16</f>
        <v>2086.6999999999998</v>
      </c>
      <c r="Q14" s="68">
        <f t="shared" ref="Q14:Q29" si="20">P14</f>
        <v>2086.6999999999998</v>
      </c>
      <c r="R14" s="68">
        <f>R15+R16</f>
        <v>1412.6</v>
      </c>
      <c r="S14" s="68">
        <f t="shared" si="6"/>
        <v>-32.30459577323046</v>
      </c>
      <c r="T14" s="72">
        <f t="shared" si="19"/>
        <v>0</v>
      </c>
      <c r="U14" s="72">
        <f t="shared" si="18"/>
        <v>0</v>
      </c>
      <c r="V14" s="72">
        <f t="shared" si="19"/>
        <v>0</v>
      </c>
      <c r="W14" s="72" t="e">
        <f t="shared" si="7"/>
        <v>#DIV/0!</v>
      </c>
      <c r="X14" s="46">
        <f t="shared" si="19"/>
        <v>0</v>
      </c>
      <c r="Y14" s="46">
        <v>0</v>
      </c>
      <c r="Z14" s="46">
        <f t="shared" si="19"/>
        <v>0</v>
      </c>
      <c r="AA14" s="46" t="e">
        <f t="shared" si="8"/>
        <v>#DIV/0!</v>
      </c>
    </row>
    <row r="15" spans="1:27" ht="60.75" customHeight="1" x14ac:dyDescent="0.25">
      <c r="A15" s="146"/>
      <c r="B15" s="147"/>
      <c r="C15" s="16" t="s">
        <v>3</v>
      </c>
      <c r="D15" s="45">
        <f t="shared" si="1"/>
        <v>2254.6999999999998</v>
      </c>
      <c r="E15" s="46">
        <f>I15+M15+Q15+U15</f>
        <v>2254.6999999999998</v>
      </c>
      <c r="F15" s="46">
        <f t="shared" si="2"/>
        <v>1465.1999999999998</v>
      </c>
      <c r="G15" s="46">
        <f>F15/E15*100-100</f>
        <v>-35.015744888455231</v>
      </c>
      <c r="H15" s="61">
        <v>0</v>
      </c>
      <c r="I15" s="61">
        <f t="shared" si="3"/>
        <v>0</v>
      </c>
      <c r="J15" s="61">
        <v>0</v>
      </c>
      <c r="K15" s="60" t="e">
        <f t="shared" si="4"/>
        <v>#DIV/0!</v>
      </c>
      <c r="L15" s="65">
        <v>198</v>
      </c>
      <c r="M15" s="65">
        <v>198</v>
      </c>
      <c r="N15" s="65">
        <v>82.6</v>
      </c>
      <c r="O15" s="64">
        <f t="shared" si="5"/>
        <v>-58.282828282828284</v>
      </c>
      <c r="P15" s="69">
        <v>2056.6999999999998</v>
      </c>
      <c r="Q15" s="69">
        <v>2056.6999999999998</v>
      </c>
      <c r="R15" s="69">
        <v>1382.6</v>
      </c>
      <c r="S15" s="68">
        <f t="shared" si="6"/>
        <v>-32.775805902659599</v>
      </c>
      <c r="T15" s="73">
        <v>0</v>
      </c>
      <c r="U15" s="73">
        <f t="shared" si="18"/>
        <v>0</v>
      </c>
      <c r="V15" s="73">
        <v>0</v>
      </c>
      <c r="W15" s="72" t="e">
        <f t="shared" si="7"/>
        <v>#DIV/0!</v>
      </c>
      <c r="X15" s="47">
        <v>0</v>
      </c>
      <c r="Y15" s="47">
        <v>0</v>
      </c>
      <c r="Z15" s="47">
        <v>0</v>
      </c>
      <c r="AA15" s="46" t="e">
        <f t="shared" si="8"/>
        <v>#DIV/0!</v>
      </c>
    </row>
    <row r="16" spans="1:27" ht="125.25" customHeight="1" x14ac:dyDescent="0.25">
      <c r="A16" s="146"/>
      <c r="B16" s="147"/>
      <c r="C16" s="16" t="s">
        <v>6</v>
      </c>
      <c r="D16" s="45">
        <f t="shared" si="1"/>
        <v>30</v>
      </c>
      <c r="E16" s="46">
        <f t="shared" ref="E16:E22" si="21">D16-X16</f>
        <v>30</v>
      </c>
      <c r="F16" s="46">
        <f t="shared" si="2"/>
        <v>30</v>
      </c>
      <c r="G16" s="46">
        <f>F16/E16*100-100</f>
        <v>0</v>
      </c>
      <c r="H16" s="61">
        <v>0</v>
      </c>
      <c r="I16" s="61">
        <f t="shared" si="3"/>
        <v>0</v>
      </c>
      <c r="J16" s="61">
        <v>0</v>
      </c>
      <c r="K16" s="60" t="e">
        <f t="shared" si="4"/>
        <v>#DIV/0!</v>
      </c>
      <c r="L16" s="65">
        <v>0</v>
      </c>
      <c r="M16" s="65">
        <f t="shared" si="15"/>
        <v>0</v>
      </c>
      <c r="N16" s="65">
        <v>0</v>
      </c>
      <c r="O16" s="64" t="e">
        <f t="shared" si="5"/>
        <v>#DIV/0!</v>
      </c>
      <c r="P16" s="69">
        <v>30</v>
      </c>
      <c r="Q16" s="69">
        <f t="shared" si="20"/>
        <v>30</v>
      </c>
      <c r="R16" s="69">
        <v>30</v>
      </c>
      <c r="S16" s="68">
        <f t="shared" si="6"/>
        <v>0</v>
      </c>
      <c r="T16" s="73">
        <v>0</v>
      </c>
      <c r="U16" s="73">
        <f t="shared" si="18"/>
        <v>0</v>
      </c>
      <c r="V16" s="73">
        <v>0</v>
      </c>
      <c r="W16" s="72" t="e">
        <f t="shared" si="7"/>
        <v>#DIV/0!</v>
      </c>
      <c r="X16" s="47">
        <v>0</v>
      </c>
      <c r="Y16" s="47">
        <v>0</v>
      </c>
      <c r="Z16" s="47">
        <v>0</v>
      </c>
      <c r="AA16" s="46" t="e">
        <f t="shared" si="8"/>
        <v>#DIV/0!</v>
      </c>
    </row>
    <row r="17" spans="1:27" ht="58.15" customHeight="1" x14ac:dyDescent="0.25">
      <c r="A17" s="146" t="s">
        <v>64</v>
      </c>
      <c r="B17" s="147"/>
      <c r="C17" s="17" t="s">
        <v>7</v>
      </c>
      <c r="D17" s="45">
        <f>D18+D19</f>
        <v>42412.1</v>
      </c>
      <c r="E17" s="46">
        <f>I17+M17+Q17+U17</f>
        <v>42412.1</v>
      </c>
      <c r="F17" s="46">
        <f>F18+F19</f>
        <v>25328.1</v>
      </c>
      <c r="G17" s="46">
        <f>F17/E17*100-100</f>
        <v>-40.28095755692361</v>
      </c>
      <c r="H17" s="60">
        <f>H18+H19</f>
        <v>5311.9</v>
      </c>
      <c r="I17" s="60">
        <f t="shared" ref="I17:J17" si="22">I18+I19</f>
        <v>5311.9</v>
      </c>
      <c r="J17" s="60">
        <f t="shared" si="22"/>
        <v>4900.2</v>
      </c>
      <c r="K17" s="60">
        <f t="shared" si="4"/>
        <v>-7.7505224119429954</v>
      </c>
      <c r="L17" s="64">
        <f>L18+L19</f>
        <v>8556.7000000000007</v>
      </c>
      <c r="M17" s="64">
        <f t="shared" ref="M17:N17" si="23">M18+M19</f>
        <v>8556.7000000000007</v>
      </c>
      <c r="N17" s="64">
        <f t="shared" si="23"/>
        <v>951.5</v>
      </c>
      <c r="O17" s="64">
        <f t="shared" si="5"/>
        <v>-88.880058901211925</v>
      </c>
      <c r="P17" s="68">
        <f>P18+P19</f>
        <v>28543.5</v>
      </c>
      <c r="Q17" s="68">
        <f t="shared" ref="Q17:R17" si="24">Q18+Q19</f>
        <v>28543.5</v>
      </c>
      <c r="R17" s="68">
        <f t="shared" si="24"/>
        <v>19476.399999999998</v>
      </c>
      <c r="S17" s="68">
        <f t="shared" si="6"/>
        <v>-31.765901168392105</v>
      </c>
      <c r="T17" s="72">
        <f>T18+T19</f>
        <v>0</v>
      </c>
      <c r="U17" s="72">
        <f t="shared" ref="U17:V17" si="25">U18+U19</f>
        <v>0</v>
      </c>
      <c r="V17" s="72">
        <f t="shared" si="25"/>
        <v>0</v>
      </c>
      <c r="W17" s="72" t="e">
        <f t="shared" si="7"/>
        <v>#DIV/0!</v>
      </c>
      <c r="X17" s="46">
        <f>X18+X19</f>
        <v>0</v>
      </c>
      <c r="Y17" s="46">
        <f t="shared" ref="Y17:Z17" si="26">Y18+Y19</f>
        <v>0</v>
      </c>
      <c r="Z17" s="46">
        <f t="shared" si="26"/>
        <v>0</v>
      </c>
      <c r="AA17" s="46" t="e">
        <f t="shared" si="8"/>
        <v>#DIV/0!</v>
      </c>
    </row>
    <row r="18" spans="1:27" ht="58.15" customHeight="1" x14ac:dyDescent="0.25">
      <c r="A18" s="146"/>
      <c r="B18" s="147"/>
      <c r="C18" s="16" t="s">
        <v>3</v>
      </c>
      <c r="D18" s="45">
        <f t="shared" ref="D18:D19" si="27">H18+L18+P18+T18+X18</f>
        <v>38214.199999999997</v>
      </c>
      <c r="E18" s="46">
        <f t="shared" ref="E18:E19" si="28">I18+M18+Q18+U18</f>
        <v>38214.199999999997</v>
      </c>
      <c r="F18" s="46">
        <f t="shared" si="2"/>
        <v>24150.3</v>
      </c>
      <c r="G18" s="46">
        <f t="shared" ref="G18:G34" si="29">F18/E18*100-100</f>
        <v>-36.802811520324909</v>
      </c>
      <c r="H18" s="61">
        <v>4711.8999999999996</v>
      </c>
      <c r="I18" s="61">
        <v>4711.8999999999996</v>
      </c>
      <c r="J18" s="61">
        <v>4711.8999999999996</v>
      </c>
      <c r="K18" s="60">
        <f>J18/I18*100-100</f>
        <v>0</v>
      </c>
      <c r="L18" s="65">
        <v>5048.6000000000004</v>
      </c>
      <c r="M18" s="65">
        <v>5048.6000000000004</v>
      </c>
      <c r="N18" s="65">
        <v>47.6</v>
      </c>
      <c r="O18" s="64">
        <f>N18/M18*100-100</f>
        <v>-99.057164362397501</v>
      </c>
      <c r="P18" s="69">
        <v>28453.7</v>
      </c>
      <c r="Q18" s="69">
        <v>28453.7</v>
      </c>
      <c r="R18" s="69">
        <v>19390.8</v>
      </c>
      <c r="S18" s="68">
        <f>R18/Q18*100-100</f>
        <v>-31.851393667607368</v>
      </c>
      <c r="T18" s="73">
        <v>0</v>
      </c>
      <c r="U18" s="73">
        <v>0</v>
      </c>
      <c r="V18" s="73">
        <v>0</v>
      </c>
      <c r="W18" s="72" t="e">
        <f>V18/U18*100-100</f>
        <v>#DIV/0!</v>
      </c>
      <c r="X18" s="47">
        <v>0</v>
      </c>
      <c r="Y18" s="47">
        <v>0</v>
      </c>
      <c r="Z18" s="47">
        <v>0</v>
      </c>
      <c r="AA18" s="46" t="e">
        <f>Z18/X18*100-100</f>
        <v>#DIV/0!</v>
      </c>
    </row>
    <row r="19" spans="1:27" ht="80.25" customHeight="1" x14ac:dyDescent="0.25">
      <c r="A19" s="146"/>
      <c r="B19" s="147"/>
      <c r="C19" s="16" t="s">
        <v>4</v>
      </c>
      <c r="D19" s="45">
        <f t="shared" si="27"/>
        <v>4197.9000000000005</v>
      </c>
      <c r="E19" s="46">
        <f t="shared" si="28"/>
        <v>4197.9000000000005</v>
      </c>
      <c r="F19" s="46">
        <f t="shared" si="2"/>
        <v>1177.8</v>
      </c>
      <c r="G19" s="46">
        <f t="shared" si="29"/>
        <v>-71.943114414350035</v>
      </c>
      <c r="H19" s="61">
        <v>600</v>
      </c>
      <c r="I19" s="61">
        <v>600</v>
      </c>
      <c r="J19" s="61">
        <v>188.3</v>
      </c>
      <c r="K19" s="60">
        <f>J19/I19*100-100</f>
        <v>-68.61666666666666</v>
      </c>
      <c r="L19" s="65">
        <v>3508.1</v>
      </c>
      <c r="M19" s="65">
        <v>3508.1</v>
      </c>
      <c r="N19" s="65">
        <v>903.9</v>
      </c>
      <c r="O19" s="64">
        <f>N19/M19*100-100</f>
        <v>-74.233915794874719</v>
      </c>
      <c r="P19" s="69">
        <v>89.8</v>
      </c>
      <c r="Q19" s="69">
        <v>89.8</v>
      </c>
      <c r="R19" s="69">
        <v>85.6</v>
      </c>
      <c r="S19" s="68">
        <f>R19/Q19*100-100</f>
        <v>-4.6770601336302917</v>
      </c>
      <c r="T19" s="73">
        <v>0</v>
      </c>
      <c r="U19" s="73">
        <f>T19</f>
        <v>0</v>
      </c>
      <c r="V19" s="73">
        <v>0</v>
      </c>
      <c r="W19" s="72" t="e">
        <f>V19/U19*100-100</f>
        <v>#DIV/0!</v>
      </c>
      <c r="X19" s="47">
        <v>0</v>
      </c>
      <c r="Y19" s="47">
        <v>0</v>
      </c>
      <c r="Z19" s="47">
        <v>0</v>
      </c>
      <c r="AA19" s="46" t="e">
        <f>Z19/X19*100-100</f>
        <v>#DIV/0!</v>
      </c>
    </row>
    <row r="20" spans="1:27" ht="39" customHeight="1" x14ac:dyDescent="0.25">
      <c r="A20" s="148" t="s">
        <v>65</v>
      </c>
      <c r="B20" s="149"/>
      <c r="C20" s="74" t="s">
        <v>7</v>
      </c>
      <c r="D20" s="75">
        <f>D21+D22</f>
        <v>63680</v>
      </c>
      <c r="E20" s="75">
        <f t="shared" ref="E20:F20" si="30">E21+E22</f>
        <v>63680</v>
      </c>
      <c r="F20" s="75">
        <f t="shared" si="30"/>
        <v>43405.1</v>
      </c>
      <c r="G20" s="46">
        <f t="shared" si="29"/>
        <v>-31.838724874371863</v>
      </c>
      <c r="H20" s="60">
        <f>H21+H22</f>
        <v>0</v>
      </c>
      <c r="I20" s="60">
        <f t="shared" ref="I20:J20" si="31">I21+I22</f>
        <v>0</v>
      </c>
      <c r="J20" s="60">
        <f t="shared" si="31"/>
        <v>0</v>
      </c>
      <c r="K20" s="60" t="e">
        <f t="shared" si="4"/>
        <v>#DIV/0!</v>
      </c>
      <c r="L20" s="64">
        <f>L21+L22</f>
        <v>27479</v>
      </c>
      <c r="M20" s="64">
        <f t="shared" ref="M20:N20" si="32">M21+M22</f>
        <v>27479</v>
      </c>
      <c r="N20" s="64">
        <f t="shared" si="32"/>
        <v>23061.1</v>
      </c>
      <c r="O20" s="64">
        <f t="shared" si="5"/>
        <v>-16.077368172058669</v>
      </c>
      <c r="P20" s="68">
        <f>P21+P22</f>
        <v>14729.4</v>
      </c>
      <c r="Q20" s="68">
        <f t="shared" ref="Q20:R20" si="33">Q21+Q22</f>
        <v>14729.4</v>
      </c>
      <c r="R20" s="68">
        <f t="shared" si="33"/>
        <v>9278</v>
      </c>
      <c r="S20" s="68">
        <f t="shared" si="6"/>
        <v>-37.010333075345905</v>
      </c>
      <c r="T20" s="72">
        <f>T21+T22</f>
        <v>21471.599999999999</v>
      </c>
      <c r="U20" s="72">
        <f t="shared" ref="U20:V20" si="34">U21+U22</f>
        <v>21471.599999999999</v>
      </c>
      <c r="V20" s="72">
        <f t="shared" si="34"/>
        <v>11066</v>
      </c>
      <c r="W20" s="72">
        <f t="shared" si="7"/>
        <v>-48.462154660109171</v>
      </c>
      <c r="X20" s="76">
        <f>X21+X22</f>
        <v>0</v>
      </c>
      <c r="Y20" s="76">
        <f t="shared" ref="Y20:Z20" si="35">Y21+Y22</f>
        <v>0</v>
      </c>
      <c r="Z20" s="76">
        <f t="shared" si="35"/>
        <v>0</v>
      </c>
      <c r="AA20" s="76" t="e">
        <f t="shared" si="8"/>
        <v>#DIV/0!</v>
      </c>
    </row>
    <row r="21" spans="1:27" ht="54" customHeight="1" x14ac:dyDescent="0.25">
      <c r="A21" s="148"/>
      <c r="B21" s="149"/>
      <c r="C21" s="77" t="s">
        <v>3</v>
      </c>
      <c r="D21" s="75">
        <f t="shared" si="1"/>
        <v>60630</v>
      </c>
      <c r="E21" s="76">
        <f t="shared" si="21"/>
        <v>60630</v>
      </c>
      <c r="F21" s="76">
        <f t="shared" si="2"/>
        <v>41325.1</v>
      </c>
      <c r="G21" s="46">
        <f t="shared" si="29"/>
        <v>-31.840507999340261</v>
      </c>
      <c r="H21" s="61">
        <v>0</v>
      </c>
      <c r="I21" s="61">
        <f t="shared" si="3"/>
        <v>0</v>
      </c>
      <c r="J21" s="61">
        <v>0</v>
      </c>
      <c r="K21" s="60" t="e">
        <f t="shared" si="4"/>
        <v>#DIV/0!</v>
      </c>
      <c r="L21" s="65">
        <v>27479</v>
      </c>
      <c r="M21" s="65">
        <v>27479</v>
      </c>
      <c r="N21" s="65">
        <v>23061.1</v>
      </c>
      <c r="O21" s="64">
        <f t="shared" si="5"/>
        <v>-16.077368172058669</v>
      </c>
      <c r="P21" s="69">
        <v>11679.4</v>
      </c>
      <c r="Q21" s="69">
        <v>11679.4</v>
      </c>
      <c r="R21" s="69">
        <v>7198</v>
      </c>
      <c r="S21" s="68">
        <f t="shared" si="6"/>
        <v>-38.370121752829768</v>
      </c>
      <c r="T21" s="73">
        <v>21471.599999999999</v>
      </c>
      <c r="U21" s="73">
        <v>21471.599999999999</v>
      </c>
      <c r="V21" s="73">
        <v>11066</v>
      </c>
      <c r="W21" s="72">
        <f t="shared" si="7"/>
        <v>-48.462154660109171</v>
      </c>
      <c r="X21" s="78">
        <v>0</v>
      </c>
      <c r="Y21" s="78">
        <v>0</v>
      </c>
      <c r="Z21" s="78">
        <v>0</v>
      </c>
      <c r="AA21" s="76" t="e">
        <f t="shared" si="8"/>
        <v>#DIV/0!</v>
      </c>
    </row>
    <row r="22" spans="1:27" ht="79.5" customHeight="1" x14ac:dyDescent="0.25">
      <c r="A22" s="148"/>
      <c r="B22" s="149"/>
      <c r="C22" s="77" t="s">
        <v>4</v>
      </c>
      <c r="D22" s="75">
        <f t="shared" si="1"/>
        <v>3050</v>
      </c>
      <c r="E22" s="76">
        <f t="shared" si="21"/>
        <v>3050</v>
      </c>
      <c r="F22" s="76">
        <f t="shared" si="2"/>
        <v>2080</v>
      </c>
      <c r="G22" s="46">
        <f t="shared" si="29"/>
        <v>-31.8032786885246</v>
      </c>
      <c r="H22" s="61">
        <v>0</v>
      </c>
      <c r="I22" s="61">
        <v>0</v>
      </c>
      <c r="J22" s="61">
        <v>0</v>
      </c>
      <c r="K22" s="60">
        <v>0</v>
      </c>
      <c r="L22" s="65">
        <v>0</v>
      </c>
      <c r="M22" s="65">
        <v>0</v>
      </c>
      <c r="N22" s="65">
        <v>0</v>
      </c>
      <c r="O22" s="64" t="e">
        <f t="shared" si="5"/>
        <v>#DIV/0!</v>
      </c>
      <c r="P22" s="69">
        <v>3050</v>
      </c>
      <c r="Q22" s="69">
        <v>3050</v>
      </c>
      <c r="R22" s="69">
        <v>2080</v>
      </c>
      <c r="S22" s="68">
        <f t="shared" si="6"/>
        <v>-31.8032786885246</v>
      </c>
      <c r="T22" s="73">
        <v>0</v>
      </c>
      <c r="U22" s="73">
        <v>0</v>
      </c>
      <c r="V22" s="73">
        <v>0</v>
      </c>
      <c r="W22" s="72" t="e">
        <f t="shared" si="7"/>
        <v>#DIV/0!</v>
      </c>
      <c r="X22" s="78">
        <v>0</v>
      </c>
      <c r="Y22" s="78">
        <v>0</v>
      </c>
      <c r="Z22" s="78">
        <v>0</v>
      </c>
      <c r="AA22" s="76" t="e">
        <f t="shared" si="8"/>
        <v>#DIV/0!</v>
      </c>
    </row>
    <row r="23" spans="1:27" ht="38.25" customHeight="1" x14ac:dyDescent="0.25">
      <c r="A23" s="146" t="s">
        <v>66</v>
      </c>
      <c r="B23" s="147"/>
      <c r="C23" s="17" t="s">
        <v>7</v>
      </c>
      <c r="D23" s="45">
        <f>D24+D25</f>
        <v>42852.7</v>
      </c>
      <c r="E23" s="45">
        <f>E24+E25</f>
        <v>42852.7</v>
      </c>
      <c r="F23" s="46">
        <f>F24+F25</f>
        <v>29704.699999999997</v>
      </c>
      <c r="G23" s="46">
        <f t="shared" si="29"/>
        <v>-30.681847351508779</v>
      </c>
      <c r="H23" s="60">
        <f>H24+H25</f>
        <v>490.09999999999997</v>
      </c>
      <c r="I23" s="60">
        <f t="shared" si="3"/>
        <v>490.09999999999997</v>
      </c>
      <c r="J23" s="60">
        <f>J24+J25</f>
        <v>302.89999999999998</v>
      </c>
      <c r="K23" s="60">
        <f t="shared" si="4"/>
        <v>-38.196286472148543</v>
      </c>
      <c r="L23" s="64">
        <f>L24+L25</f>
        <v>5607.8</v>
      </c>
      <c r="M23" s="64">
        <f t="shared" si="15"/>
        <v>5607.8</v>
      </c>
      <c r="N23" s="64">
        <f>N24+N25</f>
        <v>4415.1000000000004</v>
      </c>
      <c r="O23" s="64">
        <f t="shared" si="5"/>
        <v>-21.268590177966402</v>
      </c>
      <c r="P23" s="68">
        <f>P24+P25</f>
        <v>36679.800000000003</v>
      </c>
      <c r="Q23" s="68">
        <f>Q24+Q25</f>
        <v>36679.800000000003</v>
      </c>
      <c r="R23" s="68">
        <f>R24+R25</f>
        <v>24931.5</v>
      </c>
      <c r="S23" s="68">
        <f t="shared" si="6"/>
        <v>-32.029345852485562</v>
      </c>
      <c r="T23" s="72">
        <f>T24+T25</f>
        <v>75</v>
      </c>
      <c r="U23" s="72">
        <f t="shared" si="18"/>
        <v>75</v>
      </c>
      <c r="V23" s="72">
        <f>V24+V25</f>
        <v>55.2</v>
      </c>
      <c r="W23" s="72">
        <f t="shared" si="7"/>
        <v>-26.400000000000006</v>
      </c>
      <c r="X23" s="46">
        <f>X24+X25</f>
        <v>0</v>
      </c>
      <c r="Y23" s="46">
        <v>0</v>
      </c>
      <c r="Z23" s="46">
        <f>Z24+Z25</f>
        <v>0</v>
      </c>
      <c r="AA23" s="46" t="e">
        <f t="shared" si="8"/>
        <v>#DIV/0!</v>
      </c>
    </row>
    <row r="24" spans="1:27" ht="56.25" customHeight="1" x14ac:dyDescent="0.25">
      <c r="A24" s="146"/>
      <c r="B24" s="147"/>
      <c r="C24" s="16" t="s">
        <v>3</v>
      </c>
      <c r="D24" s="45">
        <f t="shared" si="1"/>
        <v>33255.199999999997</v>
      </c>
      <c r="E24" s="46">
        <f t="shared" ref="E24:E25" si="36">I24+M24+Q24+U24</f>
        <v>33255.199999999997</v>
      </c>
      <c r="F24" s="46">
        <f t="shared" si="2"/>
        <v>22076.3</v>
      </c>
      <c r="G24" s="46">
        <f t="shared" si="29"/>
        <v>-33.615494719622802</v>
      </c>
      <c r="H24" s="61">
        <v>34.200000000000003</v>
      </c>
      <c r="I24" s="61">
        <v>34.200000000000003</v>
      </c>
      <c r="J24" s="61">
        <v>34.200000000000003</v>
      </c>
      <c r="K24" s="60">
        <f t="shared" si="4"/>
        <v>0</v>
      </c>
      <c r="L24" s="65">
        <v>1702.8</v>
      </c>
      <c r="M24" s="65">
        <v>1702.8</v>
      </c>
      <c r="N24" s="65">
        <v>510.1</v>
      </c>
      <c r="O24" s="64">
        <f t="shared" si="5"/>
        <v>-70.043457834155504</v>
      </c>
      <c r="P24" s="69">
        <v>31443.200000000001</v>
      </c>
      <c r="Q24" s="69">
        <v>31443.200000000001</v>
      </c>
      <c r="R24" s="69">
        <v>21476.799999999999</v>
      </c>
      <c r="S24" s="68">
        <f t="shared" si="6"/>
        <v>-31.696519438225124</v>
      </c>
      <c r="T24" s="73">
        <v>75</v>
      </c>
      <c r="U24" s="73">
        <v>75</v>
      </c>
      <c r="V24" s="73">
        <v>55.2</v>
      </c>
      <c r="W24" s="72">
        <f t="shared" si="7"/>
        <v>-26.400000000000006</v>
      </c>
      <c r="X24" s="47">
        <v>0</v>
      </c>
      <c r="Y24" s="47">
        <v>0</v>
      </c>
      <c r="Z24" s="47">
        <v>0</v>
      </c>
      <c r="AA24" s="46" t="e">
        <f t="shared" si="8"/>
        <v>#DIV/0!</v>
      </c>
    </row>
    <row r="25" spans="1:27" ht="133.5" customHeight="1" x14ac:dyDescent="0.25">
      <c r="A25" s="146"/>
      <c r="B25" s="147"/>
      <c r="C25" s="16" t="s">
        <v>4</v>
      </c>
      <c r="D25" s="45">
        <f t="shared" si="1"/>
        <v>9597.5</v>
      </c>
      <c r="E25" s="46">
        <f t="shared" si="36"/>
        <v>9597.5</v>
      </c>
      <c r="F25" s="46">
        <f t="shared" si="2"/>
        <v>7628.4</v>
      </c>
      <c r="G25" s="46">
        <f t="shared" si="29"/>
        <v>-20.516801250325614</v>
      </c>
      <c r="H25" s="61">
        <v>455.9</v>
      </c>
      <c r="I25" s="61">
        <f t="shared" si="3"/>
        <v>455.9</v>
      </c>
      <c r="J25" s="61">
        <v>268.7</v>
      </c>
      <c r="K25" s="60">
        <f t="shared" si="4"/>
        <v>-41.061636323755209</v>
      </c>
      <c r="L25" s="65">
        <v>3905</v>
      </c>
      <c r="M25" s="65">
        <v>3905</v>
      </c>
      <c r="N25" s="65">
        <v>3905</v>
      </c>
      <c r="O25" s="64">
        <f t="shared" si="5"/>
        <v>0</v>
      </c>
      <c r="P25" s="69">
        <v>5236.6000000000004</v>
      </c>
      <c r="Q25" s="69">
        <v>5236.6000000000004</v>
      </c>
      <c r="R25" s="69">
        <v>3454.7</v>
      </c>
      <c r="S25" s="68">
        <f t="shared" si="6"/>
        <v>-34.027804300500335</v>
      </c>
      <c r="T25" s="73">
        <v>0</v>
      </c>
      <c r="U25" s="73">
        <f t="shared" si="18"/>
        <v>0</v>
      </c>
      <c r="V25" s="73">
        <v>0</v>
      </c>
      <c r="W25" s="72" t="e">
        <f t="shared" si="7"/>
        <v>#DIV/0!</v>
      </c>
      <c r="X25" s="47">
        <v>0</v>
      </c>
      <c r="Y25" s="47">
        <v>0</v>
      </c>
      <c r="Z25" s="47">
        <v>0</v>
      </c>
      <c r="AA25" s="46" t="e">
        <f t="shared" si="8"/>
        <v>#DIV/0!</v>
      </c>
    </row>
    <row r="26" spans="1:27" ht="29.45" customHeight="1" x14ac:dyDescent="0.25">
      <c r="A26" s="146" t="s">
        <v>78</v>
      </c>
      <c r="B26" s="147"/>
      <c r="C26" s="17" t="s">
        <v>7</v>
      </c>
      <c r="D26" s="45">
        <f>D27</f>
        <v>5110.7</v>
      </c>
      <c r="E26" s="46">
        <f>I26+M26+Q26+U26</f>
        <v>5110.7</v>
      </c>
      <c r="F26" s="46">
        <f>F27</f>
        <v>3775.63</v>
      </c>
      <c r="G26" s="46">
        <f t="shared" si="29"/>
        <v>-26.123035983329089</v>
      </c>
      <c r="H26" s="60">
        <f>H27</f>
        <v>0</v>
      </c>
      <c r="I26" s="60">
        <f>H26</f>
        <v>0</v>
      </c>
      <c r="J26" s="60">
        <f t="shared" ref="J26:Z26" si="37">J27</f>
        <v>0</v>
      </c>
      <c r="K26" s="60" t="e">
        <f t="shared" si="4"/>
        <v>#DIV/0!</v>
      </c>
      <c r="L26" s="64">
        <f t="shared" si="37"/>
        <v>226</v>
      </c>
      <c r="M26" s="64">
        <f t="shared" si="15"/>
        <v>226</v>
      </c>
      <c r="N26" s="64">
        <f t="shared" si="37"/>
        <v>29.25</v>
      </c>
      <c r="O26" s="64">
        <f t="shared" si="5"/>
        <v>-87.057522123893804</v>
      </c>
      <c r="P26" s="68">
        <f t="shared" si="37"/>
        <v>4884.7</v>
      </c>
      <c r="Q26" s="68">
        <f t="shared" si="37"/>
        <v>4884.7</v>
      </c>
      <c r="R26" s="68">
        <f t="shared" si="37"/>
        <v>3746.38</v>
      </c>
      <c r="S26" s="68">
        <f t="shared" si="6"/>
        <v>-23.303785288758775</v>
      </c>
      <c r="T26" s="72">
        <f t="shared" si="37"/>
        <v>0</v>
      </c>
      <c r="U26" s="72">
        <f t="shared" si="18"/>
        <v>0</v>
      </c>
      <c r="V26" s="72">
        <f t="shared" si="37"/>
        <v>0</v>
      </c>
      <c r="W26" s="72" t="e">
        <f t="shared" si="7"/>
        <v>#DIV/0!</v>
      </c>
      <c r="X26" s="46">
        <f t="shared" si="37"/>
        <v>0</v>
      </c>
      <c r="Y26" s="46">
        <v>0</v>
      </c>
      <c r="Z26" s="46">
        <f t="shared" si="37"/>
        <v>0</v>
      </c>
      <c r="AA26" s="46" t="e">
        <f t="shared" si="8"/>
        <v>#DIV/0!</v>
      </c>
    </row>
    <row r="27" spans="1:27" ht="127.5" customHeight="1" x14ac:dyDescent="0.25">
      <c r="A27" s="146"/>
      <c r="B27" s="147"/>
      <c r="C27" s="16" t="s">
        <v>6</v>
      </c>
      <c r="D27" s="45">
        <f t="shared" si="1"/>
        <v>5110.7</v>
      </c>
      <c r="E27" s="46">
        <f>I27+M27+Q27+U27</f>
        <v>5110.7</v>
      </c>
      <c r="F27" s="46">
        <f t="shared" si="2"/>
        <v>3775.63</v>
      </c>
      <c r="G27" s="46">
        <f t="shared" si="29"/>
        <v>-26.123035983329089</v>
      </c>
      <c r="H27" s="61">
        <v>0</v>
      </c>
      <c r="I27" s="61">
        <f>H27</f>
        <v>0</v>
      </c>
      <c r="J27" s="61">
        <v>0</v>
      </c>
      <c r="K27" s="60" t="e">
        <f t="shared" si="4"/>
        <v>#DIV/0!</v>
      </c>
      <c r="L27" s="65">
        <v>226</v>
      </c>
      <c r="M27" s="65">
        <f t="shared" si="15"/>
        <v>226</v>
      </c>
      <c r="N27" s="65">
        <v>29.25</v>
      </c>
      <c r="O27" s="64">
        <f t="shared" si="5"/>
        <v>-87.057522123893804</v>
      </c>
      <c r="P27" s="69">
        <v>4884.7</v>
      </c>
      <c r="Q27" s="69">
        <v>4884.7</v>
      </c>
      <c r="R27" s="69">
        <v>3746.38</v>
      </c>
      <c r="S27" s="68">
        <f t="shared" si="6"/>
        <v>-23.303785288758775</v>
      </c>
      <c r="T27" s="73">
        <v>0</v>
      </c>
      <c r="U27" s="73">
        <f t="shared" si="18"/>
        <v>0</v>
      </c>
      <c r="V27" s="73">
        <v>0</v>
      </c>
      <c r="W27" s="72" t="e">
        <f t="shared" si="7"/>
        <v>#DIV/0!</v>
      </c>
      <c r="X27" s="47">
        <v>0</v>
      </c>
      <c r="Y27" s="47">
        <v>0</v>
      </c>
      <c r="Z27" s="47">
        <v>0</v>
      </c>
      <c r="AA27" s="46" t="e">
        <f t="shared" si="8"/>
        <v>#DIV/0!</v>
      </c>
    </row>
    <row r="28" spans="1:27" ht="48" customHeight="1" x14ac:dyDescent="0.25">
      <c r="A28" s="162" t="s">
        <v>79</v>
      </c>
      <c r="B28" s="163"/>
      <c r="C28" s="17" t="s">
        <v>7</v>
      </c>
      <c r="D28" s="45">
        <f>D29</f>
        <v>5811.3</v>
      </c>
      <c r="E28" s="46">
        <f t="shared" ref="E28:E29" si="38">D28-X28</f>
        <v>5811.3</v>
      </c>
      <c r="F28" s="46">
        <f>F29</f>
        <v>5740.5</v>
      </c>
      <c r="G28" s="46">
        <f t="shared" si="29"/>
        <v>-1.2183160394404098</v>
      </c>
      <c r="H28" s="60">
        <f>H29</f>
        <v>5753.2</v>
      </c>
      <c r="I28" s="60">
        <f t="shared" ref="I28:I29" si="39">H28</f>
        <v>5753.2</v>
      </c>
      <c r="J28" s="60">
        <f>J29</f>
        <v>5683.1</v>
      </c>
      <c r="K28" s="60">
        <f t="shared" si="4"/>
        <v>-1.2184523395675342</v>
      </c>
      <c r="L28" s="64">
        <f>L29</f>
        <v>58.1</v>
      </c>
      <c r="M28" s="64">
        <f t="shared" ref="M28" si="40">L28</f>
        <v>58.1</v>
      </c>
      <c r="N28" s="64">
        <f>N29</f>
        <v>57.4</v>
      </c>
      <c r="O28" s="64">
        <f t="shared" si="5"/>
        <v>-1.2048192771084416</v>
      </c>
      <c r="P28" s="68">
        <f>P29</f>
        <v>0</v>
      </c>
      <c r="Q28" s="68">
        <f t="shared" si="20"/>
        <v>0</v>
      </c>
      <c r="R28" s="68">
        <f>R29</f>
        <v>0</v>
      </c>
      <c r="S28" s="68" t="e">
        <f t="shared" si="6"/>
        <v>#DIV/0!</v>
      </c>
      <c r="T28" s="72">
        <f>T29</f>
        <v>0</v>
      </c>
      <c r="U28" s="72">
        <f t="shared" si="18"/>
        <v>0</v>
      </c>
      <c r="V28" s="72">
        <f>V29</f>
        <v>0</v>
      </c>
      <c r="W28" s="72" t="e">
        <f t="shared" si="7"/>
        <v>#DIV/0!</v>
      </c>
      <c r="X28" s="46">
        <f>X29</f>
        <v>0</v>
      </c>
      <c r="Y28" s="46">
        <f>Y29</f>
        <v>0</v>
      </c>
      <c r="Z28" s="46">
        <f>Z29</f>
        <v>0</v>
      </c>
      <c r="AA28" s="46" t="e">
        <f t="shared" si="8"/>
        <v>#DIV/0!</v>
      </c>
    </row>
    <row r="29" spans="1:27" ht="77.25" customHeight="1" x14ac:dyDescent="0.25">
      <c r="A29" s="164"/>
      <c r="B29" s="165"/>
      <c r="C29" s="16" t="s">
        <v>3</v>
      </c>
      <c r="D29" s="45">
        <f t="shared" si="1"/>
        <v>5811.3</v>
      </c>
      <c r="E29" s="46">
        <f t="shared" si="38"/>
        <v>5811.3</v>
      </c>
      <c r="F29" s="46">
        <f t="shared" si="2"/>
        <v>5740.5</v>
      </c>
      <c r="G29" s="46">
        <f t="shared" si="29"/>
        <v>-1.2183160394404098</v>
      </c>
      <c r="H29" s="61">
        <v>5753.2</v>
      </c>
      <c r="I29" s="61">
        <f t="shared" si="39"/>
        <v>5753.2</v>
      </c>
      <c r="J29" s="61">
        <v>5683.1</v>
      </c>
      <c r="K29" s="60">
        <f t="shared" si="4"/>
        <v>-1.2184523395675342</v>
      </c>
      <c r="L29" s="65">
        <v>58.1</v>
      </c>
      <c r="M29" s="65">
        <v>58.1</v>
      </c>
      <c r="N29" s="65">
        <v>57.4</v>
      </c>
      <c r="O29" s="64">
        <f t="shared" si="5"/>
        <v>-1.2048192771084416</v>
      </c>
      <c r="P29" s="69">
        <v>0</v>
      </c>
      <c r="Q29" s="69">
        <f t="shared" si="20"/>
        <v>0</v>
      </c>
      <c r="R29" s="69">
        <v>0</v>
      </c>
      <c r="S29" s="68" t="e">
        <f t="shared" si="6"/>
        <v>#DIV/0!</v>
      </c>
      <c r="T29" s="73">
        <v>0</v>
      </c>
      <c r="U29" s="73">
        <f t="shared" si="18"/>
        <v>0</v>
      </c>
      <c r="V29" s="73">
        <v>0</v>
      </c>
      <c r="W29" s="72" t="e">
        <f t="shared" si="7"/>
        <v>#DIV/0!</v>
      </c>
      <c r="X29" s="47">
        <v>0</v>
      </c>
      <c r="Y29" s="47">
        <v>0</v>
      </c>
      <c r="Z29" s="47">
        <v>0</v>
      </c>
      <c r="AA29" s="46" t="e">
        <f t="shared" si="8"/>
        <v>#DIV/0!</v>
      </c>
    </row>
    <row r="30" spans="1:27" ht="31.9" customHeight="1" x14ac:dyDescent="0.25">
      <c r="A30" s="146" t="s">
        <v>29</v>
      </c>
      <c r="B30" s="147"/>
      <c r="C30" s="17" t="s">
        <v>7</v>
      </c>
      <c r="D30" s="45">
        <f t="shared" si="1"/>
        <v>464360.67</v>
      </c>
      <c r="E30" s="46">
        <f>I30+M30+Q30+U30</f>
        <v>448200.67</v>
      </c>
      <c r="F30" s="45">
        <f t="shared" ref="F30" si="41">J30+N30+R30+V30+Z30</f>
        <v>329958.40000000002</v>
      </c>
      <c r="G30" s="46">
        <f t="shared" si="29"/>
        <v>-26.381546908441706</v>
      </c>
      <c r="H30" s="60">
        <f>H31+H32+H33+H34</f>
        <v>30773.29</v>
      </c>
      <c r="I30" s="60">
        <f t="shared" ref="I30:J30" si="42">I31+I32+I33+I34</f>
        <v>30773.29</v>
      </c>
      <c r="J30" s="60">
        <f t="shared" si="42"/>
        <v>23865.58</v>
      </c>
      <c r="K30" s="60">
        <f t="shared" si="4"/>
        <v>-22.447096166838193</v>
      </c>
      <c r="L30" s="64">
        <f>L31+L32+L33+L34</f>
        <v>181443.6</v>
      </c>
      <c r="M30" s="64">
        <f>M31+M32+M33+M34</f>
        <v>181443.6</v>
      </c>
      <c r="N30" s="64">
        <f>N31+N32+N33+N34</f>
        <v>129582.36</v>
      </c>
      <c r="O30" s="64">
        <f t="shared" si="5"/>
        <v>-28.582567806194319</v>
      </c>
      <c r="P30" s="68">
        <f>P31+P32+P33+P34</f>
        <v>214437.18</v>
      </c>
      <c r="Q30" s="68">
        <f>Q31+Q32+Q33+Q34</f>
        <v>214437.18</v>
      </c>
      <c r="R30" s="68">
        <f>R31+R32+R33+R34</f>
        <v>156343.47</v>
      </c>
      <c r="S30" s="68">
        <f t="shared" si="6"/>
        <v>-27.091248821682882</v>
      </c>
      <c r="T30" s="72">
        <f>T31+T34</f>
        <v>21546.6</v>
      </c>
      <c r="U30" s="72">
        <f t="shared" ref="U30:W30" si="43">U31+U34</f>
        <v>21546.6</v>
      </c>
      <c r="V30" s="72">
        <f t="shared" si="43"/>
        <v>11121.2</v>
      </c>
      <c r="W30" s="72" t="e">
        <f t="shared" si="43"/>
        <v>#DIV/0!</v>
      </c>
      <c r="X30" s="46">
        <f>X31+X32+X33+X34</f>
        <v>16160</v>
      </c>
      <c r="Y30" s="46">
        <f>Y31+Y32+Y33+Y34</f>
        <v>0</v>
      </c>
      <c r="Z30" s="46">
        <f>Z31+Z32+Z33+Z34</f>
        <v>9045.7900000000009</v>
      </c>
      <c r="AA30" s="46">
        <f t="shared" si="8"/>
        <v>-44.023576732673263</v>
      </c>
    </row>
    <row r="31" spans="1:27" ht="42.75" x14ac:dyDescent="0.25">
      <c r="A31" s="146"/>
      <c r="B31" s="147"/>
      <c r="C31" s="17" t="s">
        <v>3</v>
      </c>
      <c r="D31" s="45">
        <f>H31+L31+P31+T31+X31</f>
        <v>192945.69999999998</v>
      </c>
      <c r="E31" s="46">
        <f t="shared" ref="E31:E34" si="44">I31+M31+Q31+U31</f>
        <v>191585.69999999998</v>
      </c>
      <c r="F31" s="46">
        <f>J31+N31+R31+V31+Z31</f>
        <v>135422.88</v>
      </c>
      <c r="G31" s="46">
        <f t="shared" si="29"/>
        <v>-29.314724428806528</v>
      </c>
      <c r="H31" s="60">
        <f>H10+H12+H15+H18+H21+H24+H29</f>
        <v>10499.3</v>
      </c>
      <c r="I31" s="60">
        <f>I10+I12+I15+I18+I21+I24+I29</f>
        <v>10499.3</v>
      </c>
      <c r="J31" s="60">
        <f>J10+J12+J15+J18+J21+J24+J29</f>
        <v>10429.200000000001</v>
      </c>
      <c r="K31" s="60">
        <f t="shared" si="4"/>
        <v>-0.66766355852293202</v>
      </c>
      <c r="L31" s="64">
        <f>L10+L12+L15+L18+L21+L24+L29</f>
        <v>36986.5</v>
      </c>
      <c r="M31" s="64">
        <f>M10+M12+M15+M18+M21+M24+M29</f>
        <v>36986.5</v>
      </c>
      <c r="N31" s="64">
        <f>N10+N12+N15+N18+N21+N24+N29</f>
        <v>26258.799999999999</v>
      </c>
      <c r="O31" s="64">
        <f t="shared" si="5"/>
        <v>-29.004366458031981</v>
      </c>
      <c r="P31" s="68">
        <f>P10+P12+P15+P18+P21+P24+P29</f>
        <v>122553.29999999999</v>
      </c>
      <c r="Q31" s="68">
        <f>Q10+Q12+Q15+Q18+Q21+Q24+Q29</f>
        <v>122553.29999999999</v>
      </c>
      <c r="R31" s="68">
        <f>R10+R12+R15+R18+R21+R24+R29</f>
        <v>86327.28</v>
      </c>
      <c r="S31" s="68">
        <f t="shared" si="6"/>
        <v>-29.55939986928135</v>
      </c>
      <c r="T31" s="72">
        <f t="shared" ref="T31:Z31" si="45">T10+T12+T15+T18+T21+T24+T29</f>
        <v>21546.6</v>
      </c>
      <c r="U31" s="72">
        <f t="shared" si="45"/>
        <v>21546.6</v>
      </c>
      <c r="V31" s="72">
        <f t="shared" si="45"/>
        <v>11121.2</v>
      </c>
      <c r="W31" s="72" t="e">
        <f t="shared" si="45"/>
        <v>#DIV/0!</v>
      </c>
      <c r="X31" s="46">
        <f t="shared" si="45"/>
        <v>1360</v>
      </c>
      <c r="Y31" s="46">
        <f t="shared" si="45"/>
        <v>0</v>
      </c>
      <c r="Z31" s="46">
        <f t="shared" si="45"/>
        <v>1286.4000000000001</v>
      </c>
      <c r="AA31" s="46">
        <f t="shared" si="8"/>
        <v>-5.4117647058823479</v>
      </c>
    </row>
    <row r="32" spans="1:27" ht="73.5" customHeight="1" x14ac:dyDescent="0.25">
      <c r="A32" s="146"/>
      <c r="B32" s="147"/>
      <c r="C32" s="17" t="s">
        <v>4</v>
      </c>
      <c r="D32" s="45">
        <f>H32+L32+P32+T32+X32</f>
        <v>16845.400000000001</v>
      </c>
      <c r="E32" s="46">
        <f t="shared" si="44"/>
        <v>16845.400000000001</v>
      </c>
      <c r="F32" s="46">
        <f t="shared" si="2"/>
        <v>10886.199999999999</v>
      </c>
      <c r="G32" s="46">
        <f t="shared" si="29"/>
        <v>-35.375829603333869</v>
      </c>
      <c r="H32" s="60">
        <f>H19+H22+H25</f>
        <v>1055.9000000000001</v>
      </c>
      <c r="I32" s="60">
        <f>I19+I22+I25</f>
        <v>1055.9000000000001</v>
      </c>
      <c r="J32" s="60">
        <f>J19+J22+J25</f>
        <v>457</v>
      </c>
      <c r="K32" s="60">
        <f t="shared" si="4"/>
        <v>-56.719386305521354</v>
      </c>
      <c r="L32" s="64">
        <f>L19+L22+L25</f>
        <v>7413.1</v>
      </c>
      <c r="M32" s="64">
        <f>M19+M22+M25</f>
        <v>7413.1</v>
      </c>
      <c r="N32" s="64">
        <f>N19+N22+N25</f>
        <v>4808.8999999999996</v>
      </c>
      <c r="O32" s="64">
        <f t="shared" si="5"/>
        <v>-35.129702823380242</v>
      </c>
      <c r="P32" s="68">
        <f>P19+P22+P25</f>
        <v>8376.4000000000015</v>
      </c>
      <c r="Q32" s="68">
        <f>Q19+Q22+Q25</f>
        <v>8376.4000000000015</v>
      </c>
      <c r="R32" s="68">
        <f>R19+R22+R25</f>
        <v>5620.2999999999993</v>
      </c>
      <c r="S32" s="68">
        <f t="shared" si="6"/>
        <v>-32.90315648727379</v>
      </c>
      <c r="T32" s="72">
        <f>T19+T22+T25</f>
        <v>0</v>
      </c>
      <c r="U32" s="72">
        <f>U19+U22+U25</f>
        <v>0</v>
      </c>
      <c r="V32" s="72">
        <f>V19+V22+V25</f>
        <v>0</v>
      </c>
      <c r="W32" s="72" t="e">
        <f t="shared" si="7"/>
        <v>#DIV/0!</v>
      </c>
      <c r="X32" s="46">
        <f>X19+X22+X25</f>
        <v>0</v>
      </c>
      <c r="Y32" s="46">
        <f>Y19+Y22+Y25</f>
        <v>0</v>
      </c>
      <c r="Z32" s="46">
        <f>Z19+Z22+Z25</f>
        <v>0</v>
      </c>
      <c r="AA32" s="46" t="e">
        <f t="shared" si="8"/>
        <v>#DIV/0!</v>
      </c>
    </row>
    <row r="33" spans="1:27" ht="19.899999999999999" customHeight="1" x14ac:dyDescent="0.25">
      <c r="A33" s="146"/>
      <c r="B33" s="147"/>
      <c r="C33" s="17" t="s">
        <v>5</v>
      </c>
      <c r="D33" s="45">
        <f t="shared" si="1"/>
        <v>5717.4</v>
      </c>
      <c r="E33" s="46">
        <f t="shared" si="44"/>
        <v>5717.4</v>
      </c>
      <c r="F33" s="46">
        <f t="shared" si="2"/>
        <v>2700.4</v>
      </c>
      <c r="G33" s="46">
        <f t="shared" si="29"/>
        <v>-52.768741036135303</v>
      </c>
      <c r="H33" s="60">
        <f>H13</f>
        <v>0</v>
      </c>
      <c r="I33" s="60">
        <f>I13</f>
        <v>0</v>
      </c>
      <c r="J33" s="60">
        <f>J13</f>
        <v>0</v>
      </c>
      <c r="K33" s="60" t="e">
        <f t="shared" si="4"/>
        <v>#DIV/0!</v>
      </c>
      <c r="L33" s="64">
        <f>L13</f>
        <v>500</v>
      </c>
      <c r="M33" s="64">
        <f>M13</f>
        <v>500</v>
      </c>
      <c r="N33" s="64">
        <f>N13</f>
        <v>0</v>
      </c>
      <c r="O33" s="64">
        <f t="shared" si="5"/>
        <v>-100</v>
      </c>
      <c r="P33" s="68">
        <f>P13</f>
        <v>5217.3999999999996</v>
      </c>
      <c r="Q33" s="68">
        <f>Q13</f>
        <v>5217.3999999999996</v>
      </c>
      <c r="R33" s="68">
        <f>R13</f>
        <v>2700.4</v>
      </c>
      <c r="S33" s="68">
        <f t="shared" si="6"/>
        <v>-48.242419595967334</v>
      </c>
      <c r="T33" s="72">
        <f>T13</f>
        <v>0</v>
      </c>
      <c r="U33" s="72">
        <f>U13</f>
        <v>0</v>
      </c>
      <c r="V33" s="72">
        <f>V13</f>
        <v>0</v>
      </c>
      <c r="W33" s="72" t="e">
        <f t="shared" si="7"/>
        <v>#DIV/0!</v>
      </c>
      <c r="X33" s="46">
        <f>X13</f>
        <v>0</v>
      </c>
      <c r="Y33" s="46">
        <f>Y13</f>
        <v>0</v>
      </c>
      <c r="Z33" s="46">
        <f>Z13</f>
        <v>0</v>
      </c>
      <c r="AA33" s="46" t="e">
        <f t="shared" si="8"/>
        <v>#DIV/0!</v>
      </c>
    </row>
    <row r="34" spans="1:27" ht="114" x14ac:dyDescent="0.25">
      <c r="A34" s="146"/>
      <c r="B34" s="147"/>
      <c r="C34" s="17" t="s">
        <v>6</v>
      </c>
      <c r="D34" s="45">
        <f t="shared" si="1"/>
        <v>248852.16999999998</v>
      </c>
      <c r="E34" s="46">
        <f t="shared" si="44"/>
        <v>234052.16999999998</v>
      </c>
      <c r="F34" s="46">
        <f t="shared" si="2"/>
        <v>180948.92</v>
      </c>
      <c r="G34" s="46">
        <f t="shared" si="29"/>
        <v>-22.688638178402698</v>
      </c>
      <c r="H34" s="60">
        <f>H8+H16+H27</f>
        <v>19218.09</v>
      </c>
      <c r="I34" s="60">
        <f t="shared" ref="I34:J34" si="46">I8+I16+I27</f>
        <v>19218.09</v>
      </c>
      <c r="J34" s="60">
        <f t="shared" si="46"/>
        <v>12979.38</v>
      </c>
      <c r="K34" s="60">
        <f t="shared" si="4"/>
        <v>-32.462695304268024</v>
      </c>
      <c r="L34" s="60">
        <f>L8+L16+L27</f>
        <v>136544</v>
      </c>
      <c r="M34" s="60">
        <f t="shared" ref="M34:N34" si="47">M8+M16+M27</f>
        <v>136544</v>
      </c>
      <c r="N34" s="60">
        <f t="shared" si="47"/>
        <v>98514.66</v>
      </c>
      <c r="O34" s="64">
        <f t="shared" si="5"/>
        <v>-27.851344621513945</v>
      </c>
      <c r="P34" s="60">
        <f>P8+P16+P27</f>
        <v>78290.080000000002</v>
      </c>
      <c r="Q34" s="60">
        <f t="shared" ref="Q34:R34" si="48">Q8+Q16+Q27</f>
        <v>78290.080000000002</v>
      </c>
      <c r="R34" s="60">
        <f t="shared" si="48"/>
        <v>61695.49</v>
      </c>
      <c r="S34" s="68">
        <f t="shared" si="6"/>
        <v>-21.196286936991257</v>
      </c>
      <c r="T34" s="60">
        <f>T8+T16+T27</f>
        <v>0</v>
      </c>
      <c r="U34" s="60">
        <f t="shared" ref="U34:V34" si="49">U8+U16+U27</f>
        <v>0</v>
      </c>
      <c r="V34" s="60">
        <f t="shared" si="49"/>
        <v>0</v>
      </c>
      <c r="W34" s="72" t="e">
        <f t="shared" si="7"/>
        <v>#DIV/0!</v>
      </c>
      <c r="X34" s="60">
        <f>X8+X16+X27</f>
        <v>14800</v>
      </c>
      <c r="Y34" s="60">
        <f t="shared" ref="Y34:Z34" si="50">Y8+Y16+Y27</f>
        <v>0</v>
      </c>
      <c r="Z34" s="60">
        <f t="shared" si="50"/>
        <v>7759.39</v>
      </c>
      <c r="AA34" s="46">
        <f t="shared" si="8"/>
        <v>-47.571689189189193</v>
      </c>
    </row>
  </sheetData>
  <mergeCells count="21">
    <mergeCell ref="A3:W3"/>
    <mergeCell ref="A4:W4"/>
    <mergeCell ref="A7:B8"/>
    <mergeCell ref="A11:B13"/>
    <mergeCell ref="A14:B16"/>
    <mergeCell ref="A30:B34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8:B29"/>
    <mergeCell ref="X5:AA5"/>
    <mergeCell ref="A17:B19"/>
    <mergeCell ref="A20:B22"/>
    <mergeCell ref="A23:B25"/>
    <mergeCell ref="A26:B27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2022-10-27T07:26:25Z</cp:lastPrinted>
  <dcterms:created xsi:type="dcterms:W3CDTF">2015-11-06T10:33:15Z</dcterms:created>
  <dcterms:modified xsi:type="dcterms:W3CDTF">2022-10-27T11:32:33Z</dcterms:modified>
</cp:coreProperties>
</file>